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cox\Documents\"/>
    </mc:Choice>
  </mc:AlternateContent>
  <bookViews>
    <workbookView xWindow="0" yWindow="0" windowWidth="24000" windowHeight="9600"/>
  </bookViews>
  <sheets>
    <sheet name="March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8" i="1"/>
  <c r="K8" i="1" s="1"/>
  <c r="E8" i="1" l="1"/>
  <c r="E9" i="1"/>
  <c r="E10" i="1"/>
  <c r="E11" i="1"/>
  <c r="E12" i="1"/>
  <c r="E13" i="1"/>
  <c r="E14" i="1"/>
  <c r="E15" i="1"/>
  <c r="L8" i="1" l="1"/>
  <c r="L15" i="1"/>
  <c r="L14" i="1"/>
  <c r="L13" i="1"/>
  <c r="L12" i="1"/>
  <c r="L11" i="1"/>
  <c r="L10" i="1"/>
  <c r="L9" i="1"/>
</calcChain>
</file>

<file path=xl/sharedStrings.xml><?xml version="1.0" encoding="utf-8"?>
<sst xmlns="http://schemas.openxmlformats.org/spreadsheetml/2006/main" count="21" uniqueCount="21">
  <si>
    <t>Security ID</t>
  </si>
  <si>
    <t>BGRS88028</t>
  </si>
  <si>
    <t>BGRS89030</t>
  </si>
  <si>
    <t>BGRS84033</t>
  </si>
  <si>
    <t>BGRS88037</t>
  </si>
  <si>
    <t>BGR131249</t>
  </si>
  <si>
    <t>BGR132249</t>
  </si>
  <si>
    <t>BGR142251</t>
  </si>
  <si>
    <t>Price Per Unit</t>
  </si>
  <si>
    <t xml:space="preserve">Total Cost </t>
  </si>
  <si>
    <t>Unit Share</t>
  </si>
  <si>
    <t>Interest Rate</t>
  </si>
  <si>
    <t>Settlement Date</t>
  </si>
  <si>
    <t>Nominal Bonds</t>
  </si>
  <si>
    <t>Bond Value</t>
  </si>
  <si>
    <t>Interest Accrues From</t>
  </si>
  <si>
    <t>Accrued Days</t>
  </si>
  <si>
    <t xml:space="preserve">Total Accrued Interest </t>
  </si>
  <si>
    <r>
      <t xml:space="preserve"> BGRS77026</t>
    </r>
    <r>
      <rPr>
        <sz val="11"/>
        <rFont val="Times New Roman"/>
        <family val="1"/>
      </rPr>
      <t> </t>
    </r>
  </si>
  <si>
    <t>Yield</t>
  </si>
  <si>
    <t>BRS Secondary Market Cost Calculator (March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</si>
</sst>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[$-409]mmmm\ d\,\ yyyy;@"/>
    <numFmt numFmtId="166" formatCode="0.000000%"/>
    <numFmt numFmtId="167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</font>
    <font>
      <b/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top" wrapText="1"/>
    </xf>
    <xf numFmtId="164" fontId="2" fillId="0" borderId="0" xfId="1" applyFont="1"/>
    <xf numFmtId="164" fontId="2" fillId="0" borderId="0" xfId="1" applyFont="1" applyAlignment="1">
      <alignment horizontal="center"/>
    </xf>
    <xf numFmtId="0" fontId="2" fillId="0" borderId="0" xfId="0" applyFont="1"/>
    <xf numFmtId="164" fontId="2" fillId="0" borderId="0" xfId="1" applyFont="1" applyBorder="1"/>
    <xf numFmtId="165" fontId="2" fillId="0" borderId="0" xfId="0" applyNumberFormat="1" applyFont="1" applyFill="1" applyBorder="1"/>
    <xf numFmtId="0" fontId="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1" applyFont="1" applyBorder="1" applyAlignment="1">
      <alignment horizontal="center" vertical="center" wrapText="1"/>
    </xf>
    <xf numFmtId="164" fontId="2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44" fontId="2" fillId="0" borderId="0" xfId="1" applyNumberFormat="1" applyFont="1" applyBorder="1" applyProtection="1">
      <protection locked="0"/>
    </xf>
    <xf numFmtId="44" fontId="2" fillId="0" borderId="0" xfId="1" applyNumberFormat="1" applyFont="1" applyBorder="1" applyAlignment="1">
      <alignment horizontal="center"/>
    </xf>
    <xf numFmtId="44" fontId="2" fillId="0" borderId="0" xfId="1" applyNumberFormat="1" applyFont="1" applyBorder="1"/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64" fontId="2" fillId="0" borderId="0" xfId="1" applyFont="1" applyProtection="1">
      <protection locked="0"/>
    </xf>
    <xf numFmtId="164" fontId="2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10" fontId="2" fillId="0" borderId="0" xfId="2" applyNumberFormat="1" applyFont="1" applyAlignment="1" applyProtection="1">
      <alignment horizontal="right"/>
      <protection locked="0"/>
    </xf>
    <xf numFmtId="167" fontId="2" fillId="0" borderId="0" xfId="2" applyNumberFormat="1" applyFont="1" applyAlignment="1" applyProtection="1">
      <alignment horizontal="right"/>
      <protection locked="0"/>
    </xf>
    <xf numFmtId="166" fontId="2" fillId="0" borderId="0" xfId="2" applyNumberFormat="1" applyFont="1" applyAlignment="1" applyProtection="1">
      <alignment horizontal="right"/>
      <protection locked="0"/>
    </xf>
    <xf numFmtId="164" fontId="5" fillId="0" borderId="0" xfId="1" applyFont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14">
    <dxf>
      <font>
        <strike val="0"/>
        <outline val="0"/>
        <shadow val="0"/>
        <u val="none"/>
        <vertAlign val="baseline"/>
        <color auto="1"/>
      </font>
      <numFmt numFmtId="34" formatCode="_-&quot;$&quot;* #,##0.00_-;\-&quot;$&quot;* #,##0.00_-;_-&quot;$&quot;* &quot;-&quot;??_-;_-@_-"/>
    </dxf>
    <dxf>
      <font>
        <strike val="0"/>
        <outline val="0"/>
        <shadow val="0"/>
        <u val="none"/>
        <vertAlign val="baseline"/>
        <color auto="1"/>
      </font>
      <numFmt numFmtId="34" formatCode="_-&quot;$&quot;* #,##0.00_-;\-&quot;$&quot;* #,##0.00_-;_-&quot;$&quot;* &quot;-&quot;??_-;_-@_-"/>
    </dxf>
    <dxf>
      <font>
        <strike val="0"/>
        <outline val="0"/>
        <shadow val="0"/>
        <u val="none"/>
        <vertAlign val="baseline"/>
        <color auto="1"/>
      </font>
      <numFmt numFmtId="0" formatCode="General"/>
    </dxf>
    <dxf>
      <font>
        <strike val="0"/>
        <outline val="0"/>
        <shadow val="0"/>
        <u val="none"/>
        <vertAlign val="baseline"/>
        <color auto="1"/>
      </font>
      <numFmt numFmtId="165" formatCode="[$-409]mmmm\ d\,\ yyyy;@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166" formatCode="0.00000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16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color auto="1"/>
      </font>
      <numFmt numFmtId="34" formatCode="_-&quot;$&quot;* #,##0.00_-;\-&quot;$&quot;* #,##0.00_-;_-&quot;$&quot;* &quot;-&quot;??_-;_-@_-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34" formatCode="_-&quot;$&quot;* #,##0.00_-;\-&quot;$&quot;* #,##0.00_-;_-&quot;$&quot;* &quot;-&quot;??_-;_-@_-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34" formatCode="_-&quot;$&quot;* #,##0.00_-;\-&quot;$&quot;* #,##0.00_-;_-&quot;$&quot;* &quot;-&quot;??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107828</xdr:colOff>
      <xdr:row>2</xdr:row>
      <xdr:rowOff>35942</xdr:rowOff>
    </xdr:from>
    <xdr:ext cx="1392807" cy="781240"/>
    <xdr:sp macro="" textlink="">
      <xdr:nvSpPr>
        <xdr:cNvPr id="2" name="TextBox 1"/>
        <xdr:cNvSpPr txBox="1"/>
      </xdr:nvSpPr>
      <xdr:spPr>
        <a:xfrm>
          <a:off x="1159172" y="413348"/>
          <a:ext cx="1392807" cy="781240"/>
        </a:xfrm>
        <a:prstGeom prst="rec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Client enters</a:t>
          </a:r>
          <a:r>
            <a:rPr lang="en-AU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nominal purchase value here, in $100 increments</a:t>
          </a:r>
          <a:endParaRPr lang="en-AU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1</xdr:col>
      <xdr:colOff>795246</xdr:colOff>
      <xdr:row>5</xdr:row>
      <xdr:rowOff>251074</xdr:rowOff>
    </xdr:from>
    <xdr:to>
      <xdr:col>1</xdr:col>
      <xdr:colOff>799741</xdr:colOff>
      <xdr:row>7</xdr:row>
      <xdr:rowOff>44929</xdr:rowOff>
    </xdr:to>
    <xdr:cxnSp macro="">
      <xdr:nvCxnSpPr>
        <xdr:cNvPr id="5" name="Straight Arrow Connector 4"/>
        <xdr:cNvCxnSpPr/>
      </xdr:nvCxnSpPr>
      <xdr:spPr>
        <a:xfrm>
          <a:off x="1846590" y="1194588"/>
          <a:ext cx="4495" cy="746355"/>
        </a:xfrm>
        <a:prstGeom prst="straightConnector1">
          <a:avLst/>
        </a:prstGeom>
        <a:ln w="28575">
          <a:solidFill>
            <a:srgbClr val="5B9BD5">
              <a:alpha val="50196"/>
            </a:srgb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826696</xdr:colOff>
      <xdr:row>3</xdr:row>
      <xdr:rowOff>8986</xdr:rowOff>
    </xdr:from>
    <xdr:ext cx="1042360" cy="609013"/>
    <xdr:sp macro="" textlink="">
      <xdr:nvSpPr>
        <xdr:cNvPr id="8" name="TextBox 7"/>
        <xdr:cNvSpPr txBox="1"/>
      </xdr:nvSpPr>
      <xdr:spPr>
        <a:xfrm>
          <a:off x="11340139" y="575094"/>
          <a:ext cx="1042360" cy="609013"/>
        </a:xfrm>
        <a:prstGeom prst="rec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Total</a:t>
          </a:r>
          <a:r>
            <a:rPr lang="en-AU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Cost automatically calculates here</a:t>
          </a:r>
          <a:endParaRPr lang="en-AU" sz="1100"/>
        </a:p>
      </xdr:txBody>
    </xdr:sp>
    <xdr:clientData/>
  </xdr:oneCellAnchor>
  <xdr:twoCellAnchor>
    <xdr:from>
      <xdr:col>11</xdr:col>
      <xdr:colOff>521177</xdr:colOff>
      <xdr:row>5</xdr:row>
      <xdr:rowOff>240593</xdr:rowOff>
    </xdr:from>
    <xdr:to>
      <xdr:col>11</xdr:col>
      <xdr:colOff>530165</xdr:colOff>
      <xdr:row>7</xdr:row>
      <xdr:rowOff>53915</xdr:rowOff>
    </xdr:to>
    <xdr:cxnSp macro="">
      <xdr:nvCxnSpPr>
        <xdr:cNvPr id="10" name="Straight Arrow Connector 9"/>
        <xdr:cNvCxnSpPr>
          <a:stCxn id="8" idx="2"/>
        </xdr:cNvCxnSpPr>
      </xdr:nvCxnSpPr>
      <xdr:spPr>
        <a:xfrm>
          <a:off x="11861319" y="1184107"/>
          <a:ext cx="8988" cy="765822"/>
        </a:xfrm>
        <a:prstGeom prst="straightConnector1">
          <a:avLst/>
        </a:prstGeom>
        <a:ln w="28575">
          <a:solidFill>
            <a:srgbClr val="5B9BD5">
              <a:alpha val="50196"/>
            </a:srgb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80874</xdr:colOff>
      <xdr:row>0</xdr:row>
      <xdr:rowOff>116817</xdr:rowOff>
    </xdr:from>
    <xdr:to>
      <xdr:col>0</xdr:col>
      <xdr:colOff>979458</xdr:colOff>
      <xdr:row>5</xdr:row>
      <xdr:rowOff>63247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74" y="116817"/>
          <a:ext cx="898584" cy="88994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7:L15" totalsRowShown="0" headerRowDxfId="13" dataDxfId="12">
  <autoFilter ref="A7:L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Security ID" dataDxfId="11"/>
    <tableColumn id="2" name="Nominal Bonds" dataDxfId="10" dataCellStyle="Currency"/>
    <tableColumn id="17" name="Unit Share" dataDxfId="9" dataCellStyle="Currency"/>
    <tableColumn id="16" name="Price Per Unit" dataDxfId="8" dataCellStyle="Currency"/>
    <tableColumn id="3" name="Bond Value" dataDxfId="7" dataCellStyle="Currency">
      <calculatedColumnFormula>Table2[[#This Row],[Nominal Bonds]]*Table2[[#This Row],[Price Per Unit]]/100</calculatedColumnFormula>
    </tableColumn>
    <tableColumn id="4" name="Interest Rate" dataDxfId="6"/>
    <tableColumn id="5" name="Yield" dataDxfId="5"/>
    <tableColumn id="6" name="Interest Accrues From" dataDxfId="4"/>
    <tableColumn id="15" name="Settlement Date" dataDxfId="3"/>
    <tableColumn id="8" name="Accrued Days" dataDxfId="2">
      <calculatedColumnFormula>_xlfn.DAYS(Table2[[#This Row],[Settlement Date]],Table2[[#This Row],[Interest Accrues From]])</calculatedColumnFormula>
    </tableColumn>
    <tableColumn id="13" name="Total Accrued Interest " dataDxfId="1">
      <calculatedColumnFormula>Table2[[#This Row],[Nominal Bonds]]*Table2[[#This Row],[Interest Rate]]/365*Table2[[#This Row],[Accrued Days]]</calculatedColumnFormula>
    </tableColumn>
    <tableColumn id="14" name="Total Cost " dataDxfId="0" dataCellStyle="Currency">
      <calculatedColumnFormula>Table2[[#This Row],[Total Accrued Interest ]]+Table2[[#This Row],[Bond Value]]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106" zoomScaleNormal="106" workbookViewId="0">
      <pane xSplit="1" topLeftCell="B1" activePane="topRight" state="frozen"/>
      <selection pane="topRight" activeCell="H2" sqref="H2"/>
    </sheetView>
  </sheetViews>
  <sheetFormatPr defaultRowHeight="15" x14ac:dyDescent="0.25"/>
  <cols>
    <col min="1" max="1" width="15.7109375" style="4" customWidth="1"/>
    <col min="2" max="2" width="20.85546875" style="2" customWidth="1"/>
    <col min="3" max="3" width="14.42578125" style="3" customWidth="1"/>
    <col min="4" max="4" width="13.85546875" style="3" customWidth="1"/>
    <col min="5" max="5" width="14.42578125" style="2" customWidth="1"/>
    <col min="6" max="7" width="14" style="4" customWidth="1"/>
    <col min="8" max="8" width="17" customWidth="1"/>
    <col min="9" max="9" width="18.5703125" style="4" bestFit="1" customWidth="1"/>
    <col min="10" max="10" width="14.7109375" style="4" bestFit="1" customWidth="1"/>
    <col min="11" max="11" width="12.42578125" style="4" customWidth="1"/>
    <col min="12" max="12" width="14.42578125" style="4" customWidth="1"/>
    <col min="13" max="13" width="13.42578125" style="2" customWidth="1"/>
    <col min="14" max="16384" width="9.140625" style="4"/>
  </cols>
  <sheetData>
    <row r="1" spans="1:13" x14ac:dyDescent="0.25">
      <c r="H1" s="4"/>
      <c r="L1" s="2"/>
      <c r="M1" s="4"/>
    </row>
    <row r="2" spans="1:13" x14ac:dyDescent="0.25">
      <c r="H2" s="4"/>
      <c r="L2" s="2"/>
      <c r="M2" s="4"/>
    </row>
    <row r="3" spans="1:13" x14ac:dyDescent="0.25">
      <c r="D3" s="26" t="s">
        <v>20</v>
      </c>
      <c r="E3" s="26"/>
      <c r="F3" s="26"/>
      <c r="G3" s="26"/>
      <c r="H3" s="26"/>
      <c r="I3" s="26"/>
      <c r="J3" s="26"/>
      <c r="L3" s="2"/>
      <c r="M3" s="4"/>
    </row>
    <row r="4" spans="1:13" x14ac:dyDescent="0.25">
      <c r="D4" s="26"/>
      <c r="E4" s="26"/>
      <c r="F4" s="26"/>
      <c r="G4" s="26"/>
      <c r="H4" s="26"/>
      <c r="I4" s="26"/>
      <c r="J4" s="26"/>
      <c r="L4" s="2"/>
      <c r="M4" s="4"/>
    </row>
    <row r="5" spans="1:13" x14ac:dyDescent="0.25">
      <c r="D5" s="26"/>
      <c r="E5" s="26"/>
      <c r="F5" s="26"/>
      <c r="G5" s="26"/>
      <c r="H5" s="26"/>
      <c r="I5" s="26"/>
      <c r="J5" s="26"/>
      <c r="L5" s="2"/>
      <c r="M5" s="4"/>
    </row>
    <row r="6" spans="1:13" ht="30" customHeight="1" x14ac:dyDescent="0.25">
      <c r="H6" s="4"/>
      <c r="L6" s="2"/>
      <c r="M6" s="4"/>
    </row>
    <row r="7" spans="1:13" s="1" customFormat="1" ht="45" x14ac:dyDescent="0.25">
      <c r="A7" s="9" t="s">
        <v>0</v>
      </c>
      <c r="B7" s="11" t="s">
        <v>13</v>
      </c>
      <c r="C7" s="10" t="s">
        <v>10</v>
      </c>
      <c r="D7" s="10" t="s">
        <v>8</v>
      </c>
      <c r="E7" s="11" t="s">
        <v>14</v>
      </c>
      <c r="F7" s="9" t="s">
        <v>11</v>
      </c>
      <c r="G7" s="9" t="s">
        <v>19</v>
      </c>
      <c r="H7" s="12" t="s">
        <v>15</v>
      </c>
      <c r="I7" s="12" t="s">
        <v>12</v>
      </c>
      <c r="J7" s="12" t="s">
        <v>16</v>
      </c>
      <c r="K7" s="12" t="s">
        <v>17</v>
      </c>
      <c r="L7" s="10" t="s">
        <v>9</v>
      </c>
      <c r="M7" s="18"/>
    </row>
    <row r="8" spans="1:13" x14ac:dyDescent="0.25">
      <c r="A8" s="8" t="s">
        <v>18</v>
      </c>
      <c r="B8" s="15"/>
      <c r="C8" s="16">
        <v>100</v>
      </c>
      <c r="D8" s="16">
        <v>100.23</v>
      </c>
      <c r="E8" s="5">
        <f>Table2[[#This Row],[Nominal Bonds]]*Table2[[#This Row],[Price Per Unit]]/100</f>
        <v>0</v>
      </c>
      <c r="F8" s="13">
        <v>4.5624999999999999E-2</v>
      </c>
      <c r="G8" s="14">
        <v>4.5499999999999999E-2</v>
      </c>
      <c r="H8" s="6">
        <v>44869</v>
      </c>
      <c r="I8" s="6">
        <v>45007</v>
      </c>
      <c r="J8" s="7">
        <f>_xlfn.DAYS(Table2[[#This Row],[Settlement Date]],Table2[[#This Row],[Interest Accrues From]])</f>
        <v>138</v>
      </c>
      <c r="K8" s="17">
        <f>Table2[[#This Row],[Nominal Bonds]]*Table2[[#This Row],[Interest Rate]]/365*Table2[[#This Row],[Accrued Days]]</f>
        <v>0</v>
      </c>
      <c r="L8" s="17">
        <f>Table2[[#This Row],[Total Accrued Interest ]]+Table2[[#This Row],[Bond Value]]</f>
        <v>0</v>
      </c>
      <c r="M8" s="19"/>
    </row>
    <row r="9" spans="1:13" x14ac:dyDescent="0.25">
      <c r="A9" s="8" t="s">
        <v>1</v>
      </c>
      <c r="B9" s="15"/>
      <c r="C9" s="16">
        <v>100</v>
      </c>
      <c r="D9" s="16">
        <v>100.51</v>
      </c>
      <c r="E9" s="5">
        <f>Table2[[#This Row],[Nominal Bonds]]*Table2[[#This Row],[Price Per Unit]]/100</f>
        <v>0</v>
      </c>
      <c r="F9" s="13">
        <v>4.3333330000000003E-2</v>
      </c>
      <c r="G9" s="14">
        <v>4.3099999999999999E-2</v>
      </c>
      <c r="H9" s="6">
        <v>44952</v>
      </c>
      <c r="I9" s="6">
        <v>45007</v>
      </c>
      <c r="J9" s="7">
        <f>_xlfn.DAYS(Table2[[#This Row],[Settlement Date]],Table2[[#This Row],[Interest Accrues From]])</f>
        <v>55</v>
      </c>
      <c r="K9" s="17">
        <f>Table2[[#This Row],[Nominal Bonds]]*Table2[[#This Row],[Interest Rate]]/365*Table2[[#This Row],[Accrued Days]]</f>
        <v>0</v>
      </c>
      <c r="L9" s="17">
        <f>Table2[[#This Row],[Total Accrued Interest ]]+Table2[[#This Row],[Bond Value]]</f>
        <v>0</v>
      </c>
      <c r="M9" s="19"/>
    </row>
    <row r="10" spans="1:13" x14ac:dyDescent="0.25">
      <c r="A10" s="8" t="s">
        <v>2</v>
      </c>
      <c r="B10" s="15"/>
      <c r="C10" s="16">
        <v>100</v>
      </c>
      <c r="D10" s="16">
        <v>100.14</v>
      </c>
      <c r="E10" s="5">
        <f>Table2[[#This Row],[Nominal Bonds]]*Table2[[#This Row],[Price Per Unit]]/100</f>
        <v>0</v>
      </c>
      <c r="F10" s="13">
        <v>4.4062499999999998E-2</v>
      </c>
      <c r="G10" s="14">
        <v>4.3999999999999997E-2</v>
      </c>
      <c r="H10" s="6">
        <v>44853</v>
      </c>
      <c r="I10" s="6">
        <v>45007</v>
      </c>
      <c r="J10" s="7">
        <f>_xlfn.DAYS(Table2[[#This Row],[Settlement Date]],Table2[[#This Row],[Interest Accrues From]])</f>
        <v>154</v>
      </c>
      <c r="K10" s="17">
        <f>Table2[[#This Row],[Nominal Bonds]]*Table2[[#This Row],[Interest Rate]]/365*Table2[[#This Row],[Accrued Days]]</f>
        <v>0</v>
      </c>
      <c r="L10" s="17">
        <f>Table2[[#This Row],[Total Accrued Interest ]]+Table2[[#This Row],[Bond Value]]</f>
        <v>0</v>
      </c>
      <c r="M10" s="19"/>
    </row>
    <row r="11" spans="1:13" x14ac:dyDescent="0.25">
      <c r="A11" s="8" t="s">
        <v>3</v>
      </c>
      <c r="B11" s="15"/>
      <c r="C11" s="16">
        <v>100</v>
      </c>
      <c r="D11" s="16">
        <v>100.03</v>
      </c>
      <c r="E11" s="5">
        <f>Table2[[#This Row],[Nominal Bonds]]*Table2[[#This Row],[Price Per Unit]]/100</f>
        <v>0</v>
      </c>
      <c r="F11" s="13">
        <v>4.6875E-2</v>
      </c>
      <c r="G11" s="14">
        <v>4.6899999999999997E-2</v>
      </c>
      <c r="H11" s="6">
        <v>45007</v>
      </c>
      <c r="I11" s="6">
        <v>45007</v>
      </c>
      <c r="J11" s="7">
        <f>_xlfn.DAYS(Table2[[#This Row],[Settlement Date]],Table2[[#This Row],[Interest Accrues From]])</f>
        <v>0</v>
      </c>
      <c r="K11" s="17">
        <f>Table2[[#This Row],[Nominal Bonds]]*Table2[[#This Row],[Interest Rate]]/365*Table2[[#This Row],[Accrued Days]]</f>
        <v>0</v>
      </c>
      <c r="L11" s="17">
        <f>Table2[[#This Row],[Total Accrued Interest ]]+Table2[[#This Row],[Bond Value]]</f>
        <v>0</v>
      </c>
      <c r="M11" s="19"/>
    </row>
    <row r="12" spans="1:13" x14ac:dyDescent="0.25">
      <c r="A12" s="8" t="s">
        <v>4</v>
      </c>
      <c r="B12" s="15"/>
      <c r="C12" s="16">
        <v>100</v>
      </c>
      <c r="D12" s="16">
        <v>100.54</v>
      </c>
      <c r="E12" s="5">
        <f>Table2[[#This Row],[Nominal Bonds]]*Table2[[#This Row],[Price Per Unit]]/100</f>
        <v>0</v>
      </c>
      <c r="F12" s="13">
        <v>4.4270829999999997E-2</v>
      </c>
      <c r="G12" s="14">
        <v>4.3999999999999997E-2</v>
      </c>
      <c r="H12" s="6">
        <v>44952</v>
      </c>
      <c r="I12" s="6">
        <v>45007</v>
      </c>
      <c r="J12" s="7">
        <f>_xlfn.DAYS(Table2[[#This Row],[Settlement Date]],Table2[[#This Row],[Interest Accrues From]])</f>
        <v>55</v>
      </c>
      <c r="K12" s="17">
        <f>Table2[[#This Row],[Nominal Bonds]]*Table2[[#This Row],[Interest Rate]]/365*Table2[[#This Row],[Accrued Days]]</f>
        <v>0</v>
      </c>
      <c r="L12" s="17">
        <f>Table2[[#This Row],[Total Accrued Interest ]]+Table2[[#This Row],[Bond Value]]</f>
        <v>0</v>
      </c>
      <c r="M12" s="19"/>
    </row>
    <row r="13" spans="1:13" x14ac:dyDescent="0.25">
      <c r="A13" s="8" t="s">
        <v>5</v>
      </c>
      <c r="B13" s="15"/>
      <c r="C13" s="16">
        <v>100</v>
      </c>
      <c r="D13" s="16">
        <v>90.94</v>
      </c>
      <c r="E13" s="5">
        <f>Table2[[#This Row],[Nominal Bonds]]*Table2[[#This Row],[Price Per Unit]]/100</f>
        <v>0</v>
      </c>
      <c r="F13" s="13">
        <v>5.6000000000000001E-2</v>
      </c>
      <c r="G13" s="14">
        <v>6.3100000000000003E-2</v>
      </c>
      <c r="H13" s="6">
        <v>44941</v>
      </c>
      <c r="I13" s="6">
        <v>45007</v>
      </c>
      <c r="J13" s="7">
        <f>_xlfn.DAYS(Table2[[#This Row],[Settlement Date]],Table2[[#This Row],[Interest Accrues From]])</f>
        <v>66</v>
      </c>
      <c r="K13" s="17">
        <f>Table2[[#This Row],[Nominal Bonds]]*Table2[[#This Row],[Interest Rate]]/365*Table2[[#This Row],[Accrued Days]]</f>
        <v>0</v>
      </c>
      <c r="L13" s="17">
        <f>Table2[[#This Row],[Total Accrued Interest ]]+Table2[[#This Row],[Bond Value]]</f>
        <v>0</v>
      </c>
      <c r="M13" s="19"/>
    </row>
    <row r="14" spans="1:13" x14ac:dyDescent="0.25">
      <c r="A14" s="8" t="s">
        <v>6</v>
      </c>
      <c r="B14" s="15"/>
      <c r="C14" s="16">
        <v>100</v>
      </c>
      <c r="D14" s="16">
        <v>90.95</v>
      </c>
      <c r="E14" s="5">
        <f>Table2[[#This Row],[Nominal Bonds]]*Table2[[#This Row],[Price Per Unit]]/100</f>
        <v>0</v>
      </c>
      <c r="F14" s="13">
        <v>5.6500000000000002E-2</v>
      </c>
      <c r="G14" s="14">
        <v>6.3600000000000004E-2</v>
      </c>
      <c r="H14" s="6">
        <v>44849</v>
      </c>
      <c r="I14" s="6">
        <v>45007</v>
      </c>
      <c r="J14" s="7">
        <f>_xlfn.DAYS(Table2[[#This Row],[Settlement Date]],Table2[[#This Row],[Interest Accrues From]])</f>
        <v>158</v>
      </c>
      <c r="K14" s="17">
        <f>Table2[[#This Row],[Nominal Bonds]]*Table2[[#This Row],[Interest Rate]]/365*Table2[[#This Row],[Accrued Days]]</f>
        <v>0</v>
      </c>
      <c r="L14" s="17">
        <f>Table2[[#This Row],[Total Accrued Interest ]]+Table2[[#This Row],[Bond Value]]</f>
        <v>0</v>
      </c>
      <c r="M14" s="19"/>
    </row>
    <row r="15" spans="1:13" x14ac:dyDescent="0.25">
      <c r="A15" s="8" t="s">
        <v>7</v>
      </c>
      <c r="B15" s="15"/>
      <c r="C15" s="16">
        <v>100</v>
      </c>
      <c r="D15" s="16">
        <v>99.87</v>
      </c>
      <c r="E15" s="5">
        <f>Table2[[#This Row],[Nominal Bonds]]*Table2[[#This Row],[Price Per Unit]]/100</f>
        <v>0</v>
      </c>
      <c r="F15" s="13">
        <v>6.4000000000000001E-2</v>
      </c>
      <c r="G15" s="14">
        <v>6.4100000000000004E-2</v>
      </c>
      <c r="H15" s="6">
        <v>44972</v>
      </c>
      <c r="I15" s="6">
        <v>45007</v>
      </c>
      <c r="J15" s="7">
        <f>_xlfn.DAYS(Table2[[#This Row],[Settlement Date]],Table2[[#This Row],[Interest Accrues From]])</f>
        <v>35</v>
      </c>
      <c r="K15" s="17">
        <f>Table2[[#This Row],[Nominal Bonds]]*Table2[[#This Row],[Interest Rate]]/365*Table2[[#This Row],[Accrued Days]]</f>
        <v>0</v>
      </c>
      <c r="L15" s="17">
        <f>Table2[[#This Row],[Total Accrued Interest ]]+Table2[[#This Row],[Bond Value]]</f>
        <v>0</v>
      </c>
      <c r="M15" s="19"/>
    </row>
    <row r="16" spans="1:13" x14ac:dyDescent="0.25">
      <c r="A16" s="19"/>
      <c r="B16" s="20"/>
      <c r="C16" s="21"/>
      <c r="D16" s="21"/>
      <c r="E16" s="20"/>
      <c r="F16" s="19"/>
      <c r="G16" s="19"/>
      <c r="H16" s="22"/>
      <c r="I16" s="19"/>
      <c r="J16" s="19"/>
      <c r="K16" s="19"/>
      <c r="L16" s="19"/>
      <c r="M16" s="20"/>
    </row>
    <row r="17" spans="1:13" x14ac:dyDescent="0.25">
      <c r="A17" s="19"/>
      <c r="B17" s="20"/>
      <c r="C17" s="21"/>
      <c r="D17" s="21"/>
      <c r="E17" s="20"/>
      <c r="F17" s="19"/>
      <c r="G17" s="19"/>
      <c r="H17" s="22"/>
      <c r="I17" s="19"/>
      <c r="J17" s="19"/>
      <c r="K17" s="19"/>
      <c r="L17" s="19"/>
      <c r="M17" s="20"/>
    </row>
    <row r="18" spans="1:13" x14ac:dyDescent="0.25">
      <c r="A18" s="19"/>
      <c r="B18" s="20"/>
      <c r="C18" s="23"/>
      <c r="D18" s="21"/>
      <c r="E18" s="20"/>
      <c r="F18" s="19"/>
      <c r="G18" s="19"/>
      <c r="H18" s="22"/>
      <c r="I18" s="19"/>
      <c r="J18" s="19"/>
      <c r="K18" s="19"/>
      <c r="L18" s="19"/>
      <c r="M18" s="20"/>
    </row>
    <row r="19" spans="1:13" x14ac:dyDescent="0.25">
      <c r="A19" s="19"/>
      <c r="B19" s="20"/>
      <c r="C19" s="24"/>
      <c r="D19" s="21"/>
      <c r="E19" s="20"/>
      <c r="F19" s="19"/>
      <c r="G19" s="19"/>
      <c r="H19" s="22"/>
      <c r="I19" s="19"/>
      <c r="J19" s="19"/>
      <c r="K19" s="19"/>
      <c r="L19" s="19"/>
      <c r="M19" s="20"/>
    </row>
    <row r="20" spans="1:13" x14ac:dyDescent="0.25">
      <c r="A20" s="19"/>
      <c r="B20" s="20"/>
      <c r="C20" s="25"/>
      <c r="D20" s="21"/>
      <c r="E20" s="20"/>
      <c r="F20" s="19"/>
      <c r="G20" s="19"/>
      <c r="H20" s="22"/>
      <c r="I20" s="19"/>
      <c r="J20" s="19"/>
      <c r="K20" s="19"/>
      <c r="L20" s="19"/>
      <c r="M20" s="20"/>
    </row>
    <row r="21" spans="1:13" x14ac:dyDescent="0.25">
      <c r="A21" s="19"/>
      <c r="B21" s="20"/>
      <c r="C21" s="21"/>
      <c r="D21" s="21"/>
      <c r="E21" s="20"/>
      <c r="F21" s="19"/>
      <c r="G21" s="19"/>
      <c r="H21" s="22"/>
      <c r="I21" s="19"/>
      <c r="J21" s="19"/>
      <c r="K21" s="19"/>
      <c r="L21" s="19"/>
      <c r="M21" s="20"/>
    </row>
  </sheetData>
  <sheetProtection algorithmName="SHA-512" hashValue="nV+cMgcWmAvACm3QfcY+4ZZFEhp8L6YtPP5uoakQnuKC16tUgqEuexti7xSe0GTuWwJMeKgsHpqNOKdo3t32PQ==" saltValue="nkxVKs4YA1opIeOspfWuKg==" spinCount="100000" sheet="1" objects="1" scenarios="1"/>
  <mergeCells count="1">
    <mergeCell ref="D3:J5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2023</vt:lpstr>
    </vt:vector>
  </TitlesOfParts>
  <Company>Central Bank of The Bahamas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Bercario J Bodie</dc:creator>
  <cp:lastModifiedBy>Kareem A Cox</cp:lastModifiedBy>
  <dcterms:created xsi:type="dcterms:W3CDTF">2023-03-03T15:59:37Z</dcterms:created>
  <dcterms:modified xsi:type="dcterms:W3CDTF">2023-03-09T16:07:53Z</dcterms:modified>
</cp:coreProperties>
</file>