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Z:\Data Analytics Work\ORIMS Templates\"/>
    </mc:Choice>
  </mc:AlternateContent>
  <xr:revisionPtr revIDLastSave="0" documentId="8_{88315234-9273-4C8D-8417-1297236EE863}" xr6:coauthVersionLast="47" xr6:coauthVersionMax="47" xr10:uidLastSave="{00000000-0000-0000-0000-000000000000}"/>
  <bookViews>
    <workbookView xWindow="28680" yWindow="-120" windowWidth="29040" windowHeight="15720" tabRatio="846" firstSheet="1" activeTab="1" xr2:uid="{00000000-000D-0000-FFFF-FFFF00000000}"/>
  </bookViews>
  <sheets>
    <sheet name="Drop-down List" sheetId="43" state="hidden" r:id="rId1"/>
    <sheet name="General" sheetId="40" r:id="rId2"/>
    <sheet name="Liabilities" sheetId="37" r:id="rId3"/>
    <sheet name="Assets" sheetId="36" r:id="rId4"/>
    <sheet name="Other assets and liabilities" sheetId="33" r:id="rId5"/>
    <sheet name="StatCompIncome" sheetId="38" r:id="rId6"/>
    <sheet name="Consumer Credit" sheetId="27" r:id="rId7"/>
    <sheet name="Deposits by Range" sheetId="32" r:id="rId8"/>
    <sheet name="Deposits up to $10,000" sheetId="44" r:id="rId9"/>
    <sheet name="Sum. of Impaired Loans" sheetId="29" r:id="rId10"/>
    <sheet name="Credit Cards" sheetId="45" r:id="rId11"/>
    <sheet name="Maturity Schedule" sheetId="35" r:id="rId12"/>
    <sheet name="Repricing Schedule" sheetId="34" r:id="rId13"/>
    <sheet name="Mortgage Report" sheetId="31" r:id="rId14"/>
    <sheet name="Growth Assessment" sheetId="28" r:id="rId15"/>
    <sheet name="Ratio Analysis" sheetId="39" r:id="rId16"/>
    <sheet name="Consistency Checks" sheetId="41" r:id="rId17"/>
  </sheets>
  <definedNames>
    <definedName name="BankName" localSheetId="6">#REF!</definedName>
    <definedName name="BankName">#REF!</definedName>
    <definedName name="Country" localSheetId="6">#REF!</definedName>
    <definedName name="Country">#REF!</definedName>
    <definedName name="CU_Names">#REF!</definedName>
    <definedName name="CurrencyType" localSheetId="6">#REF!</definedName>
    <definedName name="CurrencyType">#REF!</definedName>
    <definedName name="DataTypes" localSheetId="8">#REF!</definedName>
    <definedName name="DataTypes">#REF!</definedName>
    <definedName name="FormA" localSheetId="8">#REF!</definedName>
    <definedName name="FormA">#REF!</definedName>
    <definedName name="InvestmentLevel" localSheetId="6">#REF!</definedName>
    <definedName name="InvestmentLevel">#REF!</definedName>
    <definedName name="InvestmentType" localSheetId="6">#REF!</definedName>
    <definedName name="InvestmentType">#REF!</definedName>
    <definedName name="Names">#REF!</definedName>
    <definedName name="_xlnm.Print_Area" localSheetId="2">Liabilities!$C$6:$L$48</definedName>
    <definedName name="RelatedParty" localSheetId="6">#REF!</definedName>
    <definedName name="RelatedParty">#REF!</definedName>
    <definedName name="rng3rdPartyDeposits" localSheetId="6">#REF!</definedName>
    <definedName name="rng3rdPartyDeposits" localSheetId="8">#REF!</definedName>
    <definedName name="rng3rdPartyDeposits">#REF!</definedName>
    <definedName name="rngBalanceSheet" localSheetId="6">#REF!,#REF!,#REF!,#REF!,#REF!,#REF!,#REF!,#REF!,#REF!,#REF!,#REF!</definedName>
    <definedName name="rngBalanceSheet" localSheetId="8">#REF!,#REF!,#REF!,#REF!,#REF!,#REF!,#REF!,#REF!,#REF!,#REF!,#REF!</definedName>
    <definedName name="rngBalanceSheet">#REF!,#REF!,#REF!,#REF!,#REF!,#REF!,#REF!,#REF!,#REF!,#REF!,#REF!</definedName>
    <definedName name="rngBSD2TotalAssets" localSheetId="6">#REF!</definedName>
    <definedName name="rngBSD2TotalAssets" localSheetId="8">#REF!</definedName>
    <definedName name="rngBSD2TotalAssets">#REF!</definedName>
    <definedName name="rngBSD2TotalLiabilities" localSheetId="6">#REF!</definedName>
    <definedName name="rngBSD2TotalLiabilities" localSheetId="8">#REF!</definedName>
    <definedName name="rngBSD2TotalLiabilities">#REF!</definedName>
    <definedName name="rngCapital" localSheetId="6">#REF!,#REF!,#REF!,#REF!</definedName>
    <definedName name="rngCapital" localSheetId="8">#REF!,#REF!,#REF!,#REF!</definedName>
    <definedName name="rngCapital">#REF!,#REF!,#REF!,#REF!</definedName>
    <definedName name="rngChartBSDI" localSheetId="6">#REF!</definedName>
    <definedName name="rngChartBSDI" localSheetId="8">#REF!</definedName>
    <definedName name="rngChartBSDI">#REF!</definedName>
    <definedName name="rngCurr1" localSheetId="6">#REF!</definedName>
    <definedName name="rngCurr1" localSheetId="8">#REF!</definedName>
    <definedName name="rngCurr1">#REF!</definedName>
    <definedName name="rngCurr1_Rsk_Eq_Assets" localSheetId="6">#REF!</definedName>
    <definedName name="rngCurr1_Rsk_Eq_Assets" localSheetId="8">#REF!</definedName>
    <definedName name="rngCurr1_Rsk_Eq_Assets">#REF!</definedName>
    <definedName name="rngCurr10" localSheetId="6">#REF!</definedName>
    <definedName name="rngCurr10" localSheetId="8">#REF!</definedName>
    <definedName name="rngCurr10">#REF!</definedName>
    <definedName name="rngCurr10_Rsk_Eq_Assets" localSheetId="6">#REF!</definedName>
    <definedName name="rngCurr10_Rsk_Eq_Assets" localSheetId="8">#REF!</definedName>
    <definedName name="rngCurr10_Rsk_Eq_Assets">#REF!</definedName>
    <definedName name="rngCurr10TotCapital" localSheetId="6">#REF!</definedName>
    <definedName name="rngCurr10TotCapital" localSheetId="8">#REF!</definedName>
    <definedName name="rngCurr10TotCapital">#REF!</definedName>
    <definedName name="rngCurr1TotCapital" localSheetId="6">#REF!</definedName>
    <definedName name="rngCurr1TotCapital" localSheetId="8">#REF!</definedName>
    <definedName name="rngCurr1TotCapital">#REF!</definedName>
    <definedName name="rngCurr2" localSheetId="6">#REF!</definedName>
    <definedName name="rngCurr2" localSheetId="8">#REF!</definedName>
    <definedName name="rngCurr2">#REF!</definedName>
    <definedName name="rngCurr2_Rsk_Eq_Assets" localSheetId="6">#REF!</definedName>
    <definedName name="rngCurr2_Rsk_Eq_Assets" localSheetId="8">#REF!</definedName>
    <definedName name="rngCurr2_Rsk_Eq_Assets">#REF!</definedName>
    <definedName name="rngCurr2TotCapital" localSheetId="6">#REF!</definedName>
    <definedName name="rngCurr2TotCapital" localSheetId="8">#REF!</definedName>
    <definedName name="rngCurr2TotCapital">#REF!</definedName>
    <definedName name="rngCurr3" localSheetId="6">#REF!</definedName>
    <definedName name="rngCurr3" localSheetId="8">#REF!</definedName>
    <definedName name="rngCurr3">#REF!</definedName>
    <definedName name="rngCurr3_Rsk_Eq_Assets" localSheetId="6">#REF!</definedName>
    <definedName name="rngCurr3_Rsk_Eq_Assets" localSheetId="8">#REF!</definedName>
    <definedName name="rngCurr3_Rsk_Eq_Assets">#REF!</definedName>
    <definedName name="rngCurr3TotCapital" localSheetId="6">#REF!</definedName>
    <definedName name="rngCurr3TotCapital" localSheetId="8">#REF!</definedName>
    <definedName name="rngCurr3TotCapital">#REF!</definedName>
    <definedName name="rngCurr4" localSheetId="6">#REF!</definedName>
    <definedName name="rngCurr4" localSheetId="8">#REF!</definedName>
    <definedName name="rngCurr4">#REF!</definedName>
    <definedName name="rngCurr4_Rsk_Eq_Assets" localSheetId="6">#REF!</definedName>
    <definedName name="rngCurr4_Rsk_Eq_Assets" localSheetId="8">#REF!</definedName>
    <definedName name="rngCurr4_Rsk_Eq_Assets">#REF!</definedName>
    <definedName name="rngCurr4TotCapital" localSheetId="6">#REF!</definedName>
    <definedName name="rngCurr4TotCapital" localSheetId="8">#REF!</definedName>
    <definedName name="rngCurr4TotCapital">#REF!</definedName>
    <definedName name="rngCurr5" localSheetId="6">#REF!</definedName>
    <definedName name="rngCurr5" localSheetId="8">#REF!</definedName>
    <definedName name="rngCurr5">#REF!</definedName>
    <definedName name="rngCurr5_Rsk_Eq_Assets" localSheetId="6">#REF!</definedName>
    <definedName name="rngCurr5_Rsk_Eq_Assets" localSheetId="8">#REF!</definedName>
    <definedName name="rngCurr5_Rsk_Eq_Assets">#REF!</definedName>
    <definedName name="rngCurr5TotCapital" localSheetId="6">#REF!</definedName>
    <definedName name="rngCurr5TotCapital" localSheetId="8">#REF!</definedName>
    <definedName name="rngCurr5TotCapital">#REF!</definedName>
    <definedName name="rngCurr6" localSheetId="6">#REF!</definedName>
    <definedName name="rngCurr6" localSheetId="8">#REF!</definedName>
    <definedName name="rngCurr6">#REF!</definedName>
    <definedName name="rngCurr6_Rsk_Eq_Assets" localSheetId="6">#REF!</definedName>
    <definedName name="rngCurr6_Rsk_Eq_Assets" localSheetId="8">#REF!</definedName>
    <definedName name="rngCurr6_Rsk_Eq_Assets">#REF!</definedName>
    <definedName name="rngCurr6TotCapital" localSheetId="6">#REF!</definedName>
    <definedName name="rngCurr6TotCapital" localSheetId="8">#REF!</definedName>
    <definedName name="rngCurr6TotCapital">#REF!</definedName>
    <definedName name="rngCurr7" localSheetId="6">#REF!</definedName>
    <definedName name="rngCurr7" localSheetId="8">#REF!</definedName>
    <definedName name="rngCurr7">#REF!</definedName>
    <definedName name="rngCurr7_Rsk_Eq_Assets" localSheetId="6">#REF!</definedName>
    <definedName name="rngCurr7_Rsk_Eq_Assets" localSheetId="8">#REF!</definedName>
    <definedName name="rngCurr7_Rsk_Eq_Assets">#REF!</definedName>
    <definedName name="rngCurr7TotCapital" localSheetId="6">#REF!</definedName>
    <definedName name="rngCurr7TotCapital" localSheetId="8">#REF!</definedName>
    <definedName name="rngCurr7TotCapital">#REF!</definedName>
    <definedName name="rngCurr8" localSheetId="6">#REF!</definedName>
    <definedName name="rngCurr8" localSheetId="8">#REF!</definedName>
    <definedName name="rngCurr8">#REF!</definedName>
    <definedName name="rngCurr8_Rsk_Eq_Assets" localSheetId="6">#REF!</definedName>
    <definedName name="rngCurr8_Rsk_Eq_Assets" localSheetId="8">#REF!</definedName>
    <definedName name="rngCurr8_Rsk_Eq_Assets">#REF!</definedName>
    <definedName name="rngCurr8TotCapital" localSheetId="6">#REF!</definedName>
    <definedName name="rngCurr8TotCapital" localSheetId="8">#REF!</definedName>
    <definedName name="rngCurr8TotCapital">#REF!</definedName>
    <definedName name="rngCurr9" localSheetId="6">#REF!</definedName>
    <definedName name="rngCurr9" localSheetId="8">#REF!</definedName>
    <definedName name="rngCurr9">#REF!</definedName>
    <definedName name="rngCurr9_Rsk_Eq_Assets" localSheetId="6">#REF!</definedName>
    <definedName name="rngCurr9_Rsk_Eq_Assets" localSheetId="8">#REF!</definedName>
    <definedName name="rngCurr9_Rsk_Eq_Assets">#REF!</definedName>
    <definedName name="rngCurr9TotCapital" localSheetId="6">#REF!</definedName>
    <definedName name="rngCurr9TotCapital" localSheetId="8">#REF!</definedName>
    <definedName name="rngCurr9TotCapital">#REF!</definedName>
    <definedName name="rngForeignExchContracts" localSheetId="6">#REF!,#REF!,#REF!,#REF!,#REF!,#REF!,#REF!,#REF!,#REF!</definedName>
    <definedName name="rngForeignExchContracts" localSheetId="8">#REF!,#REF!,#REF!,#REF!,#REF!,#REF!,#REF!,#REF!,#REF!</definedName>
    <definedName name="rngForeignExchContracts">#REF!,#REF!,#REF!,#REF!,#REF!,#REF!,#REF!,#REF!,#REF!</definedName>
    <definedName name="rngForeignExchContracts2" localSheetId="6">#REF!,#REF!,#REF!</definedName>
    <definedName name="rngForeignExchContracts2" localSheetId="8">#REF!,#REF!,#REF!</definedName>
    <definedName name="rngForeignExchContracts2">#REF!,#REF!,#REF!</definedName>
    <definedName name="rngIncome" localSheetId="6">#REF!,#REF!,#REF!</definedName>
    <definedName name="rngIncome" localSheetId="8">#REF!,#REF!,#REF!</definedName>
    <definedName name="rngIncome">#REF!,#REF!,#REF!</definedName>
    <definedName name="rngIntRateContracts" localSheetId="6">#REF!,#REF!,#REF!,#REF!,#REF!,#REF!,#REF!</definedName>
    <definedName name="rngIntRateContracts" localSheetId="8">#REF!,#REF!,#REF!,#REF!,#REF!,#REF!,#REF!</definedName>
    <definedName name="rngIntRateContracts">#REF!,#REF!,#REF!,#REF!,#REF!,#REF!,#REF!</definedName>
    <definedName name="rngMaturity" localSheetId="6">#REF!,#REF!,#REF!,#REF!,#REF!,#REF!</definedName>
    <definedName name="rngMaturity" localSheetId="8">#REF!,#REF!,#REF!,#REF!,#REF!,#REF!</definedName>
    <definedName name="rngMaturity">#REF!,#REF!,#REF!,#REF!,#REF!,#REF!</definedName>
    <definedName name="rngMemoItems" localSheetId="6">#REF!,#REF!,#REF!,#REF!,#REF!,#REF!,#REF!,#REF!</definedName>
    <definedName name="rngMemoItems" localSheetId="8">#REF!,#REF!,#REF!,#REF!,#REF!,#REF!,#REF!,#REF!</definedName>
    <definedName name="rngMemoItems">#REF!,#REF!,#REF!,#REF!,#REF!,#REF!,#REF!,#REF!</definedName>
    <definedName name="rngNorm10Rate" localSheetId="6">#REF!</definedName>
    <definedName name="rngNorm10Rate" localSheetId="8">#REF!</definedName>
    <definedName name="rngNorm10Rate">#REF!</definedName>
    <definedName name="rngNorm11Rate" localSheetId="6">#REF!</definedName>
    <definedName name="rngNorm11Rate" localSheetId="8">#REF!</definedName>
    <definedName name="rngNorm11Rate">#REF!</definedName>
    <definedName name="rngNorm1Rate" localSheetId="6">#REF!</definedName>
    <definedName name="rngNorm1Rate" localSheetId="8">#REF!</definedName>
    <definedName name="rngNorm1Rate">#REF!</definedName>
    <definedName name="rngNorm2Rate" localSheetId="6">#REF!</definedName>
    <definedName name="rngNorm2Rate" localSheetId="8">#REF!</definedName>
    <definedName name="rngNorm2Rate">#REF!</definedName>
    <definedName name="rngNorm3Rate1" localSheetId="6">#REF!</definedName>
    <definedName name="rngNorm3Rate1" localSheetId="8">#REF!</definedName>
    <definedName name="rngNorm3Rate1">#REF!</definedName>
    <definedName name="rngNorm3Rate2" localSheetId="6">#REF!</definedName>
    <definedName name="rngNorm3Rate2" localSheetId="8">#REF!</definedName>
    <definedName name="rngNorm3Rate2">#REF!</definedName>
    <definedName name="rngNorm4Rate" localSheetId="6">#REF!</definedName>
    <definedName name="rngNorm4Rate" localSheetId="8">#REF!</definedName>
    <definedName name="rngNorm4Rate">#REF!</definedName>
    <definedName name="rngNorm5Rate" localSheetId="6">#REF!</definedName>
    <definedName name="rngNorm5Rate" localSheetId="8">#REF!</definedName>
    <definedName name="rngNorm5Rate">#REF!</definedName>
    <definedName name="rngNorm6Rate" localSheetId="6">#REF!</definedName>
    <definedName name="rngNorm6Rate" localSheetId="8">#REF!</definedName>
    <definedName name="rngNorm6Rate">#REF!</definedName>
    <definedName name="rngNorm7Rate1" localSheetId="6">#REF!</definedName>
    <definedName name="rngNorm7Rate1" localSheetId="8">#REF!</definedName>
    <definedName name="rngNorm7Rate1">#REF!</definedName>
    <definedName name="rngNorm7Rate2" localSheetId="6">#REF!</definedName>
    <definedName name="rngNorm7Rate2" localSheetId="8">#REF!</definedName>
    <definedName name="rngNorm7Rate2">#REF!</definedName>
    <definedName name="rngNorm8Rate" localSheetId="6">#REF!</definedName>
    <definedName name="rngNorm8Rate" localSheetId="8">#REF!</definedName>
    <definedName name="rngNorm8Rate">#REF!</definedName>
    <definedName name="rngNorm9Rate" localSheetId="6">#REF!</definedName>
    <definedName name="rngNorm9Rate" localSheetId="8">#REF!</definedName>
    <definedName name="rngNorm9Rate">#REF!</definedName>
    <definedName name="rngOffBalanceSheet" localSheetId="6">#REF!,#REF!,#REF!,#REF!,#REF!</definedName>
    <definedName name="rngOffBalanceSheet" localSheetId="8">#REF!,#REF!,#REF!,#REF!,#REF!</definedName>
    <definedName name="rngOffBalanceSheet">#REF!,#REF!,#REF!,#REF!,#REF!</definedName>
    <definedName name="rngOnBalSheet" localSheetId="6">#REF!,#REF!,#REF!,#REF!,#REF!,#REF!</definedName>
    <definedName name="rngOnBalSheet" localSheetId="8">#REF!,#REF!,#REF!,#REF!,#REF!,#REF!</definedName>
    <definedName name="rngOnBalSheet">#REF!,#REF!,#REF!,#REF!,#REF!,#REF!</definedName>
    <definedName name="rngPreviousColumns" localSheetId="6">#REF!,#REF!,#REF!</definedName>
    <definedName name="rngPreviousColumns" localSheetId="8">#REF!,#REF!,#REF!</definedName>
    <definedName name="rngPreviousColumns">#REF!,#REF!,#REF!</definedName>
    <definedName name="rngPreviousMemoColumn" localSheetId="6">#REF!,#REF!</definedName>
    <definedName name="rngPreviousMemoColumn" localSheetId="8">#REF!,#REF!</definedName>
    <definedName name="rngPreviousMemoColumn">#REF!,#REF!</definedName>
    <definedName name="rngPreviousMemoColumns" localSheetId="6">#REF!,#REF!</definedName>
    <definedName name="rngPreviousMemoColumns" localSheetId="8">#REF!,#REF!</definedName>
    <definedName name="rngPreviousMemoColumns">#REF!,#REF!</definedName>
    <definedName name="rngRatios" localSheetId="6">#REF!</definedName>
    <definedName name="rngRatios" localSheetId="8">#REF!</definedName>
    <definedName name="rngRatios">#REF!</definedName>
    <definedName name="rngTier1Capital" localSheetId="6">#REF!</definedName>
    <definedName name="rngTier1Capital" localSheetId="8">#REF!</definedName>
    <definedName name="rngTier1Capital">#REF!</definedName>
    <definedName name="rngTier2Capital" localSheetId="6">#REF!</definedName>
    <definedName name="rngTier2Capital" localSheetId="8">#REF!</definedName>
    <definedName name="rngTier2Capital">#REF!</definedName>
    <definedName name="rngTier3Capital" localSheetId="6">#REF!</definedName>
    <definedName name="rngTier3Capital" localSheetId="8">#REF!</definedName>
    <definedName name="rngTier3Capital">#REF!</definedName>
    <definedName name="rngTotalAssets" localSheetId="6">#REF!</definedName>
    <definedName name="rngTotalAssets" localSheetId="8">#REF!</definedName>
    <definedName name="rngTotalAssets">#REF!</definedName>
    <definedName name="rngTotalCapitalIntRisk" localSheetId="6">#REF!</definedName>
    <definedName name="rngTotalCapitalIntRisk" localSheetId="8">#REF!</definedName>
    <definedName name="rngTotalCapitalIntRisk">#REF!</definedName>
    <definedName name="rngTotalLiabilities" localSheetId="6">#REF!</definedName>
    <definedName name="rngTotalLiabilities" localSheetId="8">#REF!</definedName>
    <definedName name="rngTotalLiabilities">#REF!</definedName>
    <definedName name="Sectors" localSheetId="6">#REF!</definedName>
    <definedName name="Sectors">#REF!</definedName>
    <definedName name="zrngBalanceSheet" localSheetId="6">#REF!,#REF!,#REF!,#REF!,#REF!,#REF!,#REF!,#REF!,#REF!,#REF!,#REF!</definedName>
    <definedName name="zrngBalanceSheet">#REF!,#REF!,#REF!,#REF!,#REF!,#REF!,#REF!,#REF!,#REF!,#REF!,#REF!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8" i="29" l="1"/>
  <c r="J58" i="36"/>
  <c r="J52" i="36"/>
  <c r="H52" i="45" l="1"/>
  <c r="G52" i="45"/>
  <c r="F52" i="45"/>
  <c r="H48" i="45"/>
  <c r="G48" i="45"/>
  <c r="F48" i="45"/>
  <c r="H42" i="45"/>
  <c r="G42" i="45"/>
  <c r="F42" i="45"/>
  <c r="H38" i="45"/>
  <c r="G38" i="45"/>
  <c r="F38" i="45"/>
  <c r="H32" i="45"/>
  <c r="G32" i="45"/>
  <c r="F32" i="45"/>
  <c r="H29" i="45"/>
  <c r="H20" i="45" s="1"/>
  <c r="G29" i="45"/>
  <c r="G20" i="45" s="1"/>
  <c r="F29" i="45"/>
  <c r="F20" i="45" s="1"/>
  <c r="H17" i="45"/>
  <c r="H8" i="45" s="1"/>
  <c r="G17" i="45"/>
  <c r="G8" i="45" s="1"/>
  <c r="F17" i="45"/>
  <c r="F8" i="45" s="1"/>
  <c r="G57" i="44"/>
  <c r="F57" i="44"/>
  <c r="E57" i="44"/>
  <c r="G40" i="44"/>
  <c r="F40" i="44"/>
  <c r="E40" i="44"/>
  <c r="G29" i="44"/>
  <c r="F29" i="44"/>
  <c r="E29" i="44"/>
  <c r="J20" i="36" l="1"/>
  <c r="G59" i="32" l="1"/>
  <c r="G58" i="32"/>
  <c r="G57" i="32"/>
  <c r="G56" i="32"/>
  <c r="G55" i="32"/>
  <c r="G54" i="32"/>
  <c r="G53" i="32"/>
  <c r="G52" i="32"/>
  <c r="G51" i="32"/>
  <c r="G50" i="32"/>
  <c r="G49" i="32"/>
  <c r="G44" i="32"/>
  <c r="G28" i="32"/>
  <c r="G60" i="32" l="1"/>
  <c r="D21" i="41"/>
  <c r="H23" i="38"/>
  <c r="K30" i="37" l="1"/>
  <c r="K29" i="37"/>
  <c r="F31" i="38"/>
  <c r="F23" i="38"/>
  <c r="F21" i="38" l="1"/>
  <c r="K18" i="29" l="1"/>
  <c r="M18" i="29" s="1"/>
  <c r="K19" i="29"/>
  <c r="M19" i="29" s="1"/>
  <c r="K20" i="29"/>
  <c r="M20" i="29" s="1"/>
  <c r="K21" i="29"/>
  <c r="M21" i="29" s="1"/>
  <c r="K22" i="29"/>
  <c r="M22" i="29" s="1"/>
  <c r="K23" i="29"/>
  <c r="M23" i="29" s="1"/>
  <c r="K24" i="29"/>
  <c r="M24" i="29" s="1"/>
  <c r="K26" i="29"/>
  <c r="M26" i="29" s="1"/>
  <c r="K27" i="29"/>
  <c r="M27" i="29" s="1"/>
  <c r="K28" i="29"/>
  <c r="M28" i="29" s="1"/>
  <c r="K29" i="29"/>
  <c r="M29" i="29" s="1"/>
  <c r="K30" i="29"/>
  <c r="M30" i="29" s="1"/>
  <c r="K31" i="29"/>
  <c r="M31" i="29" s="1"/>
  <c r="K32" i="29"/>
  <c r="M32" i="29" s="1"/>
  <c r="K34" i="29"/>
  <c r="M34" i="29" s="1"/>
  <c r="K35" i="29"/>
  <c r="M35" i="29" s="1"/>
  <c r="K36" i="29"/>
  <c r="M36" i="29" s="1"/>
  <c r="K37" i="29"/>
  <c r="M37" i="29" s="1"/>
  <c r="K38" i="29"/>
  <c r="M38" i="29" s="1"/>
  <c r="K39" i="29"/>
  <c r="M39" i="29" s="1"/>
  <c r="K40" i="29"/>
  <c r="M40" i="29" s="1"/>
  <c r="K42" i="29"/>
  <c r="M42" i="29" s="1"/>
  <c r="K43" i="29"/>
  <c r="M43" i="29" s="1"/>
  <c r="K44" i="29"/>
  <c r="M44" i="29" s="1"/>
  <c r="K45" i="29"/>
  <c r="M45" i="29" s="1"/>
  <c r="K46" i="29"/>
  <c r="M46" i="29" s="1"/>
  <c r="K47" i="29"/>
  <c r="M47" i="29" s="1"/>
  <c r="K48" i="29"/>
  <c r="M48" i="29" s="1"/>
  <c r="K10" i="29"/>
  <c r="M10" i="29" s="1"/>
  <c r="K11" i="29"/>
  <c r="M11" i="29" s="1"/>
  <c r="K12" i="29"/>
  <c r="M12" i="29" s="1"/>
  <c r="K13" i="29"/>
  <c r="M13" i="29" s="1"/>
  <c r="K14" i="29"/>
  <c r="M14" i="29" s="1"/>
  <c r="K15" i="29"/>
  <c r="M15" i="29" s="1"/>
  <c r="K16" i="29"/>
  <c r="M16" i="29" s="1"/>
  <c r="M41" i="29" l="1"/>
  <c r="M9" i="29"/>
  <c r="M25" i="29"/>
  <c r="M33" i="29"/>
  <c r="M17" i="29"/>
  <c r="E59" i="32"/>
  <c r="D17" i="40" l="1"/>
  <c r="K26" i="34" l="1"/>
  <c r="K25" i="34"/>
  <c r="K24" i="34"/>
  <c r="K23" i="34"/>
  <c r="K18" i="34"/>
  <c r="K17" i="34"/>
  <c r="K16" i="34"/>
  <c r="K15" i="34"/>
  <c r="K14" i="34"/>
  <c r="J27" i="34" l="1"/>
  <c r="J19" i="34"/>
  <c r="J29" i="34" l="1"/>
  <c r="F50" i="32"/>
  <c r="F51" i="32"/>
  <c r="F52" i="32"/>
  <c r="F53" i="32"/>
  <c r="F54" i="32"/>
  <c r="F55" i="32"/>
  <c r="F56" i="32"/>
  <c r="F57" i="32"/>
  <c r="F58" i="32"/>
  <c r="F59" i="32"/>
  <c r="F49" i="32"/>
  <c r="E58" i="32"/>
  <c r="E57" i="32"/>
  <c r="E56" i="32"/>
  <c r="E55" i="32"/>
  <c r="E54" i="32"/>
  <c r="E53" i="32"/>
  <c r="E52" i="32"/>
  <c r="E51" i="32"/>
  <c r="E50" i="32"/>
  <c r="E49" i="32"/>
  <c r="F44" i="32"/>
  <c r="D17" i="41" s="1"/>
  <c r="E44" i="32"/>
  <c r="F28" i="32"/>
  <c r="D16" i="41" s="1"/>
  <c r="E28" i="32"/>
  <c r="J47" i="36"/>
  <c r="D20" i="41" l="1"/>
  <c r="D19" i="41"/>
  <c r="F60" i="32"/>
  <c r="E60" i="32"/>
  <c r="H29" i="33" l="1"/>
  <c r="H54" i="33"/>
  <c r="F30" i="28" l="1"/>
  <c r="E30" i="28"/>
  <c r="G29" i="28"/>
  <c r="G28" i="28"/>
  <c r="F24" i="28"/>
  <c r="E24" i="28"/>
  <c r="G23" i="28"/>
  <c r="G22" i="28"/>
  <c r="F18" i="28"/>
  <c r="E18" i="28"/>
  <c r="D10" i="41" s="1"/>
  <c r="G17" i="28"/>
  <c r="G16" i="28"/>
  <c r="F12" i="28"/>
  <c r="E12" i="28"/>
  <c r="G11" i="28"/>
  <c r="G10" i="28"/>
  <c r="J51" i="31"/>
  <c r="I51" i="31"/>
  <c r="J41" i="31"/>
  <c r="I41" i="31"/>
  <c r="J34" i="31"/>
  <c r="J24" i="31"/>
  <c r="I24" i="31"/>
  <c r="I27" i="34"/>
  <c r="H27" i="34"/>
  <c r="G27" i="34"/>
  <c r="F27" i="34"/>
  <c r="E27" i="34"/>
  <c r="I19" i="34"/>
  <c r="H19" i="34"/>
  <c r="G19" i="34"/>
  <c r="F19" i="34"/>
  <c r="E19" i="34"/>
  <c r="I28" i="35"/>
  <c r="H28" i="35"/>
  <c r="G28" i="35"/>
  <c r="F28" i="35"/>
  <c r="E28" i="35"/>
  <c r="J27" i="35"/>
  <c r="J26" i="35"/>
  <c r="J25" i="35"/>
  <c r="J24" i="35"/>
  <c r="I19" i="35"/>
  <c r="H19" i="35"/>
  <c r="G19" i="35"/>
  <c r="F19" i="35"/>
  <c r="E19" i="35"/>
  <c r="J18" i="35"/>
  <c r="J17" i="35"/>
  <c r="J16" i="35"/>
  <c r="J15" i="35"/>
  <c r="J14" i="35"/>
  <c r="I57" i="29"/>
  <c r="J41" i="29"/>
  <c r="I41" i="29"/>
  <c r="K41" i="29" s="1"/>
  <c r="H41" i="29"/>
  <c r="J33" i="29"/>
  <c r="I33" i="29"/>
  <c r="H33" i="29"/>
  <c r="J25" i="29"/>
  <c r="I25" i="29"/>
  <c r="H25" i="29"/>
  <c r="J17" i="29"/>
  <c r="I17" i="29"/>
  <c r="H17" i="29"/>
  <c r="J9" i="29"/>
  <c r="I9" i="29"/>
  <c r="H9" i="29"/>
  <c r="M43" i="27"/>
  <c r="L43" i="27"/>
  <c r="K43" i="27"/>
  <c r="J43" i="27"/>
  <c r="I43" i="27"/>
  <c r="H43" i="27"/>
  <c r="M24" i="27"/>
  <c r="L24" i="27"/>
  <c r="K24" i="27"/>
  <c r="J24" i="27"/>
  <c r="I24" i="27"/>
  <c r="H24" i="27"/>
  <c r="F37" i="33"/>
  <c r="F34" i="33"/>
  <c r="F54" i="33" s="1"/>
  <c r="F15" i="33"/>
  <c r="F12" i="33"/>
  <c r="J36" i="36"/>
  <c r="J34" i="36"/>
  <c r="J30" i="36"/>
  <c r="J25" i="36"/>
  <c r="J23" i="36"/>
  <c r="J8" i="36"/>
  <c r="K34" i="37"/>
  <c r="K31" i="37"/>
  <c r="K20" i="37"/>
  <c r="K15" i="37"/>
  <c r="K10" i="37"/>
  <c r="H31" i="38"/>
  <c r="H17" i="38"/>
  <c r="F17" i="38"/>
  <c r="H10" i="38"/>
  <c r="F10" i="38"/>
  <c r="H5" i="38"/>
  <c r="F5" i="38"/>
  <c r="K25" i="29" l="1"/>
  <c r="K33" i="29"/>
  <c r="G30" i="28"/>
  <c r="G12" i="28"/>
  <c r="J42" i="31"/>
  <c r="J25" i="31"/>
  <c r="I49" i="29"/>
  <c r="K28" i="37"/>
  <c r="K41" i="37" s="1"/>
  <c r="K27" i="34"/>
  <c r="F29" i="34"/>
  <c r="K19" i="34"/>
  <c r="D18" i="41"/>
  <c r="G29" i="39"/>
  <c r="H30" i="35"/>
  <c r="F14" i="38"/>
  <c r="G27" i="39"/>
  <c r="G24" i="28"/>
  <c r="F30" i="35"/>
  <c r="J19" i="35"/>
  <c r="H49" i="29"/>
  <c r="J49" i="29"/>
  <c r="H21" i="38"/>
  <c r="H14" i="38"/>
  <c r="H16" i="38" s="1"/>
  <c r="G18" i="28"/>
  <c r="J52" i="31"/>
  <c r="K25" i="37"/>
  <c r="F29" i="33"/>
  <c r="I29" i="34"/>
  <c r="G29" i="34"/>
  <c r="H29" i="34"/>
  <c r="I30" i="35"/>
  <c r="J28" i="35"/>
  <c r="G30" i="35"/>
  <c r="E29" i="34"/>
  <c r="E30" i="35"/>
  <c r="K17" i="29"/>
  <c r="K9" i="29"/>
  <c r="M49" i="29" l="1"/>
  <c r="J21" i="36" s="1"/>
  <c r="J30" i="35"/>
  <c r="J31" i="35" s="1"/>
  <c r="K43" i="37"/>
  <c r="K29" i="34"/>
  <c r="K30" i="34" s="1"/>
  <c r="J30" i="34"/>
  <c r="H40" i="38"/>
  <c r="F30" i="34"/>
  <c r="I30" i="34"/>
  <c r="E30" i="34"/>
  <c r="H30" i="34"/>
  <c r="G30" i="34"/>
  <c r="F31" i="35"/>
  <c r="H31" i="35"/>
  <c r="I31" i="35"/>
  <c r="E31" i="35"/>
  <c r="G31" i="35"/>
  <c r="K49" i="29"/>
  <c r="G19" i="39" s="1"/>
  <c r="J12" i="36" l="1"/>
  <c r="J44" i="36" s="1"/>
  <c r="G9" i="39" s="1"/>
  <c r="I66" i="29"/>
  <c r="I67" i="29" s="1"/>
  <c r="D12" i="41" s="1"/>
  <c r="I59" i="29"/>
  <c r="F15" i="38" s="1"/>
  <c r="D11" i="41" l="1"/>
  <c r="G39" i="38"/>
  <c r="G29" i="38"/>
  <c r="G5" i="38"/>
  <c r="G23" i="38"/>
  <c r="G20" i="38"/>
  <c r="G9" i="38"/>
  <c r="G30" i="38"/>
  <c r="K46" i="37"/>
  <c r="G33" i="39" s="1"/>
  <c r="G22" i="38"/>
  <c r="G14" i="38"/>
  <c r="G10" i="38"/>
  <c r="G26" i="38"/>
  <c r="G18" i="38"/>
  <c r="G12" i="38"/>
  <c r="G33" i="38"/>
  <c r="G28" i="38"/>
  <c r="G19" i="38"/>
  <c r="G8" i="38"/>
  <c r="G32" i="38"/>
  <c r="G13" i="38"/>
  <c r="G31" i="38"/>
  <c r="G38" i="38"/>
  <c r="G35" i="38"/>
  <c r="G36" i="38"/>
  <c r="G24" i="38"/>
  <c r="G21" i="38"/>
  <c r="G11" i="38"/>
  <c r="G7" i="38"/>
  <c r="G17" i="38"/>
  <c r="G37" i="38"/>
  <c r="G34" i="38"/>
  <c r="G25" i="38"/>
  <c r="G6" i="38"/>
  <c r="G27" i="38"/>
  <c r="G31" i="39"/>
  <c r="G17" i="39"/>
  <c r="G15" i="39"/>
  <c r="G13" i="39"/>
  <c r="G11" i="39"/>
  <c r="G7" i="39"/>
  <c r="G21" i="39"/>
  <c r="G23" i="39"/>
  <c r="F16" i="38"/>
  <c r="F40" i="38" s="1"/>
  <c r="G15" i="38"/>
  <c r="D37" i="41"/>
  <c r="D36" i="41"/>
  <c r="D34" i="41"/>
  <c r="D33" i="41"/>
  <c r="G16" i="38" l="1"/>
  <c r="I103" i="40"/>
  <c r="B103" i="40"/>
  <c r="B104" i="40" s="1"/>
  <c r="B105" i="40" s="1"/>
  <c r="B106" i="40" s="1"/>
  <c r="B107" i="40" s="1"/>
  <c r="B108" i="40" s="1"/>
  <c r="B109" i="40" s="1"/>
  <c r="B110" i="40" s="1"/>
  <c r="B111" i="40" s="1"/>
  <c r="B112" i="40" s="1"/>
  <c r="B113" i="40" s="1"/>
  <c r="B114" i="40" s="1"/>
  <c r="B115" i="40" s="1"/>
  <c r="B116" i="40" s="1"/>
  <c r="B117" i="40" s="1"/>
  <c r="B118" i="40" s="1"/>
  <c r="B119" i="40" s="1"/>
  <c r="B120" i="40" s="1"/>
  <c r="B121" i="40" s="1"/>
  <c r="B122" i="40" s="1"/>
  <c r="B123" i="40" s="1"/>
  <c r="B124" i="40" s="1"/>
  <c r="B125" i="40" s="1"/>
  <c r="B126" i="40" s="1"/>
  <c r="B127" i="40" s="1"/>
  <c r="B128" i="40" s="1"/>
  <c r="B129" i="40" s="1"/>
  <c r="B130" i="40" s="1"/>
  <c r="B131" i="40" s="1"/>
  <c r="B132" i="40" s="1"/>
  <c r="G40" i="38" l="1"/>
  <c r="G25" i="39"/>
  <c r="D27" i="41" l="1"/>
  <c r="D30" i="41" l="1"/>
  <c r="D7" i="41" l="1"/>
  <c r="D8" i="41"/>
  <c r="D5" i="41" l="1"/>
  <c r="D31" i="41" l="1"/>
  <c r="D28" i="41"/>
</calcChain>
</file>

<file path=xl/sharedStrings.xml><?xml version="1.0" encoding="utf-8"?>
<sst xmlns="http://schemas.openxmlformats.org/spreadsheetml/2006/main" count="930" uniqueCount="503">
  <si>
    <t>TOTAL</t>
  </si>
  <si>
    <t>Type of Commodity</t>
  </si>
  <si>
    <t>Value of Debt Outstanding</t>
  </si>
  <si>
    <t>Value of Repayments</t>
  </si>
  <si>
    <t>Number of Agreements</t>
  </si>
  <si>
    <t>Value of Non-Performing  Accounts</t>
  </si>
  <si>
    <t>Number of Non-Performing  Accounts</t>
  </si>
  <si>
    <t>1.</t>
  </si>
  <si>
    <t>Private Cars</t>
  </si>
  <si>
    <t>2.</t>
  </si>
  <si>
    <t>Taxis or Rented Cars</t>
  </si>
  <si>
    <t>3.</t>
  </si>
  <si>
    <t>Commercial Vehicles</t>
  </si>
  <si>
    <t>4.</t>
  </si>
  <si>
    <t>Furnishings and Domestic Appliances</t>
  </si>
  <si>
    <t>5.</t>
  </si>
  <si>
    <t>Travel</t>
  </si>
  <si>
    <t>6.</t>
  </si>
  <si>
    <t>Education</t>
  </si>
  <si>
    <t>7.</t>
  </si>
  <si>
    <t>Medical</t>
  </si>
  <si>
    <t>8.</t>
  </si>
  <si>
    <t>Home Improvement</t>
  </si>
  <si>
    <t>9.</t>
  </si>
  <si>
    <t>Land Purchase (i.e. lots)</t>
  </si>
  <si>
    <t>10.</t>
  </si>
  <si>
    <t>Consolidation of Debts</t>
  </si>
  <si>
    <t>11.</t>
  </si>
  <si>
    <t>Credit Cards</t>
  </si>
  <si>
    <t>12.</t>
  </si>
  <si>
    <t>Miscellaneous</t>
  </si>
  <si>
    <t>DEMAND - UNDER 7 YEARS</t>
  </si>
  <si>
    <t xml:space="preserve">   Type of Commodity</t>
  </si>
  <si>
    <t>Value of New Credit Extended</t>
  </si>
  <si>
    <t>DEMAND - OVER 7 YEARS</t>
  </si>
  <si>
    <t xml:space="preserve"> Value of Repayments</t>
  </si>
  <si>
    <t>Analysis of Commodity Composition on Consumer Credit</t>
  </si>
  <si>
    <t>(Values are to be stated in $000s)</t>
  </si>
  <si>
    <t>Growth Assessment</t>
  </si>
  <si>
    <t>Year-To-Date</t>
  </si>
  <si>
    <t>Last Year</t>
  </si>
  <si>
    <t>% Change (+/-)</t>
  </si>
  <si>
    <t>I.</t>
  </si>
  <si>
    <t>NUMBER OF EMPLOYEES:</t>
  </si>
  <si>
    <t>Total:</t>
  </si>
  <si>
    <t>II.</t>
  </si>
  <si>
    <t>NUMBER OF MEMBERS:</t>
  </si>
  <si>
    <t>Other</t>
  </si>
  <si>
    <t>III.</t>
  </si>
  <si>
    <t>IV.</t>
  </si>
  <si>
    <t>V.</t>
  </si>
  <si>
    <t xml:space="preserve">General </t>
  </si>
  <si>
    <t>Directors</t>
  </si>
  <si>
    <t>Supervisory</t>
  </si>
  <si>
    <t>Credit</t>
  </si>
  <si>
    <t>Summary of Impaired Loans and Allowance for Doubtful Loans</t>
  </si>
  <si>
    <t>(Figures in B$ 000s)</t>
  </si>
  <si>
    <t>Months in Arrears &amp; By Loan Type</t>
  </si>
  <si>
    <t>Number of Loans</t>
  </si>
  <si>
    <t>Total Aggregate Impaired Loans</t>
  </si>
  <si>
    <t>Value of Security</t>
  </si>
  <si>
    <t>Exposure</t>
  </si>
  <si>
    <t>Percentage</t>
  </si>
  <si>
    <t>Allowance</t>
  </si>
  <si>
    <t>1</t>
  </si>
  <si>
    <t>Agriculture</t>
  </si>
  <si>
    <t>Consumer</t>
  </si>
  <si>
    <t>SME Development</t>
  </si>
  <si>
    <t>Mortgage/Land</t>
  </si>
  <si>
    <t>Revolving Line of Credit</t>
  </si>
  <si>
    <t>Other  Loans-Advances</t>
  </si>
  <si>
    <t>2 to 3</t>
  </si>
  <si>
    <t>4 to 6</t>
  </si>
  <si>
    <t>7 to 12</t>
  </si>
  <si>
    <t>over 12</t>
  </si>
  <si>
    <t>Current Month</t>
  </si>
  <si>
    <t>Opening Balance</t>
  </si>
  <si>
    <t>Loans Written Off</t>
  </si>
  <si>
    <t>Loans Recovery</t>
  </si>
  <si>
    <t>Sub-total</t>
  </si>
  <si>
    <t>Adjustment from Income Statement</t>
  </si>
  <si>
    <t>Loans to Members</t>
  </si>
  <si>
    <t>Loans Disbursed</t>
  </si>
  <si>
    <t>Loans Re-paid</t>
  </si>
  <si>
    <t>Total Net Loans</t>
  </si>
  <si>
    <t>Mortgage Report</t>
  </si>
  <si>
    <t>(Values in B$ 000s)</t>
  </si>
  <si>
    <t>R E S I D E N T I A L</t>
  </si>
  <si>
    <t>Residential Mortgages Outstanding:</t>
  </si>
  <si>
    <t xml:space="preserve">Number </t>
  </si>
  <si>
    <t>Value</t>
  </si>
  <si>
    <t>New Construction Single Dwelling</t>
  </si>
  <si>
    <t>New Construction Duplex &amp; Row</t>
  </si>
  <si>
    <t>Existing Single Dwelling</t>
  </si>
  <si>
    <t>Existing Duplex &amp; Row</t>
  </si>
  <si>
    <t>Rehab./Additions Single Dwelling</t>
  </si>
  <si>
    <t>Rehab./Additions Duplex &amp; Row</t>
  </si>
  <si>
    <t xml:space="preserve">Total </t>
  </si>
  <si>
    <t>Average</t>
  </si>
  <si>
    <t>Mortgage Loan Disbursements (For The Month)</t>
  </si>
  <si>
    <t>Total Disbursements</t>
  </si>
  <si>
    <t>Total Payments (For The Month)</t>
  </si>
  <si>
    <t xml:space="preserve"> Principal &amp; Int.</t>
  </si>
  <si>
    <t xml:space="preserve">New &amp; Existing Single Dwelling </t>
  </si>
  <si>
    <t xml:space="preserve">Rehab./Additions Single Dwelling </t>
  </si>
  <si>
    <t xml:space="preserve">New &amp; Existing Duplex &amp; Row </t>
  </si>
  <si>
    <t xml:space="preserve">Rehab./Additions Duplex &amp; Row </t>
  </si>
  <si>
    <t xml:space="preserve">Total Payments </t>
  </si>
  <si>
    <t>Grand Total</t>
  </si>
  <si>
    <t>Mortgage Loan Commitments (For The Month)</t>
  </si>
  <si>
    <t>Loan/Market Value Ratio</t>
  </si>
  <si>
    <t>Ratio</t>
  </si>
  <si>
    <t>New &amp; Existing Single Dwelling</t>
  </si>
  <si>
    <t>New &amp; Existing Duplex &amp; Row</t>
  </si>
  <si>
    <t>Average Interest Rates</t>
  </si>
  <si>
    <t>Rate</t>
  </si>
  <si>
    <t>No. of Accounts</t>
  </si>
  <si>
    <t>Amount</t>
  </si>
  <si>
    <t>Deposits up to $5,000</t>
  </si>
  <si>
    <t>Total</t>
  </si>
  <si>
    <t>Statement of Other Assets &amp; Other Liabilities</t>
  </si>
  <si>
    <t>B$ 000s</t>
  </si>
  <si>
    <t>Members' salary deductions due</t>
  </si>
  <si>
    <t>Deposits and prepaid expenses</t>
  </si>
  <si>
    <t>Rent receivable - vending operations</t>
  </si>
  <si>
    <t>Accrued interest receivable:</t>
  </si>
  <si>
    <t>4a.</t>
  </si>
  <si>
    <t>-- Loans</t>
  </si>
  <si>
    <t>4b.</t>
  </si>
  <si>
    <t>-- Financial investments and deposits</t>
  </si>
  <si>
    <t>Accrued interest payable:</t>
  </si>
  <si>
    <t>1a.</t>
  </si>
  <si>
    <t>-- Deposits</t>
  </si>
  <si>
    <t>1b.</t>
  </si>
  <si>
    <t>-- Short-term borrowings</t>
  </si>
  <si>
    <t>2</t>
  </si>
  <si>
    <t>Contractual Maturities – Interest Rate Sensitivity</t>
  </si>
  <si>
    <t>ASSETS</t>
  </si>
  <si>
    <t>Up to 3 months</t>
  </si>
  <si>
    <t>3 months to less than 6 months</t>
  </si>
  <si>
    <t xml:space="preserve">6 months to less than 12 months </t>
  </si>
  <si>
    <t>1 - 5 years</t>
  </si>
  <si>
    <t>Over 5 years</t>
  </si>
  <si>
    <t>Cash and deposits</t>
  </si>
  <si>
    <t>Marketable Securities</t>
  </si>
  <si>
    <t>3</t>
  </si>
  <si>
    <t>Loans and Advances</t>
  </si>
  <si>
    <t>4</t>
  </si>
  <si>
    <t>Investments</t>
  </si>
  <si>
    <t>5</t>
  </si>
  <si>
    <t>Other assets</t>
  </si>
  <si>
    <t xml:space="preserve"> </t>
  </si>
  <si>
    <t>LIABILITIES</t>
  </si>
  <si>
    <t>6</t>
  </si>
  <si>
    <t>Deposits</t>
  </si>
  <si>
    <t>7</t>
  </si>
  <si>
    <t>Payables</t>
  </si>
  <si>
    <t>8</t>
  </si>
  <si>
    <t>Other liabilities</t>
  </si>
  <si>
    <t>9</t>
  </si>
  <si>
    <t>Members' Equity</t>
  </si>
  <si>
    <t>N E T    P O S I T I O N</t>
  </si>
  <si>
    <t>Contractual Maturities – Maturity-Wise Analysis</t>
  </si>
  <si>
    <t>(Figures in B$000s)</t>
  </si>
  <si>
    <t>Statement of Assets</t>
  </si>
  <si>
    <t>A S S E T S</t>
  </si>
  <si>
    <t>Cash:</t>
  </si>
  <si>
    <t>a.</t>
  </si>
  <si>
    <t>Cash on Hand</t>
  </si>
  <si>
    <t>b.</t>
  </si>
  <si>
    <t>Cash at Bank</t>
  </si>
  <si>
    <t>Marketable Securities (up to 1 year maturity):</t>
  </si>
  <si>
    <t>Loans Receivable:</t>
  </si>
  <si>
    <t>c.</t>
  </si>
  <si>
    <t>d.</t>
  </si>
  <si>
    <t>e.</t>
  </si>
  <si>
    <t>f.</t>
  </si>
  <si>
    <t>g.</t>
  </si>
  <si>
    <t>h.</t>
  </si>
  <si>
    <t>Gross Loans</t>
  </si>
  <si>
    <t>i.</t>
  </si>
  <si>
    <t>Allowance for loan losses</t>
  </si>
  <si>
    <t>j.</t>
  </si>
  <si>
    <t>Deferred Fee Income</t>
  </si>
  <si>
    <t>Liquid Investments:</t>
  </si>
  <si>
    <t>Fixed Deposits</t>
  </si>
  <si>
    <t>Financial Investments (over 1 year maturity):</t>
  </si>
  <si>
    <t>Government Registered Stock</t>
  </si>
  <si>
    <t>Government Bonds</t>
  </si>
  <si>
    <t>Shares in Other Companies</t>
  </si>
  <si>
    <t>League Shares</t>
  </si>
  <si>
    <t>League Deposits:</t>
  </si>
  <si>
    <t xml:space="preserve">Statutory Liquidity Deposits  </t>
  </si>
  <si>
    <t xml:space="preserve"> b.</t>
  </si>
  <si>
    <t xml:space="preserve">Statutory Reserve Deposit  </t>
  </si>
  <si>
    <t xml:space="preserve"> c.</t>
  </si>
  <si>
    <t>Other Deposits at League</t>
  </si>
  <si>
    <t>Non-financial Investments:</t>
  </si>
  <si>
    <t>Investment Property</t>
  </si>
  <si>
    <t>Fixed Assets:</t>
  </si>
  <si>
    <t>Land &amp; Buildings</t>
  </si>
  <si>
    <t>Furniture &amp; Equipment</t>
  </si>
  <si>
    <t>Lease Hold Improvements</t>
  </si>
  <si>
    <t>Computers</t>
  </si>
  <si>
    <t>Motor Vehicles</t>
  </si>
  <si>
    <t>Other Fixed Assets</t>
  </si>
  <si>
    <t>Other Assets:</t>
  </si>
  <si>
    <t>TOTAL ASSETS</t>
  </si>
  <si>
    <t>Statement of Liabilities &amp; Members' Equity</t>
  </si>
  <si>
    <t>L I A B I L I T I E S</t>
  </si>
  <si>
    <t>Deposits:</t>
  </si>
  <si>
    <t>Member Regular Deposits</t>
  </si>
  <si>
    <t>Member Term Deposits</t>
  </si>
  <si>
    <t>Member Other Deposits</t>
  </si>
  <si>
    <t>Deposits - Non Members</t>
  </si>
  <si>
    <t>Loans Payable:</t>
  </si>
  <si>
    <t>From League</t>
  </si>
  <si>
    <t>From Banks</t>
  </si>
  <si>
    <t>Bank Overdraft</t>
  </si>
  <si>
    <t xml:space="preserve">   d.</t>
  </si>
  <si>
    <t>Other Loans Payable</t>
  </si>
  <si>
    <t>Short-term Payable:</t>
  </si>
  <si>
    <t>Accrued Expenses</t>
  </si>
  <si>
    <t>Accounts Payable</t>
  </si>
  <si>
    <t>Other Short-term Liabilities</t>
  </si>
  <si>
    <t>Other Liabilities:</t>
  </si>
  <si>
    <t>TOTAL LIABILITIES</t>
  </si>
  <si>
    <t>M E M B E R S'  E Q U I T Y  &amp;  R E T A I N E D   E A R N I N G S</t>
  </si>
  <si>
    <t>Members' Capital:</t>
  </si>
  <si>
    <t>No. of Shares Required</t>
  </si>
  <si>
    <t>Share Value</t>
  </si>
  <si>
    <t>No. of Members</t>
  </si>
  <si>
    <t xml:space="preserve">Qualifying Shares       </t>
  </si>
  <si>
    <t xml:space="preserve">Equity Shares       </t>
  </si>
  <si>
    <t>Institutional Capital:</t>
  </si>
  <si>
    <t>Retained Earnings (Accum. Deficit)</t>
  </si>
  <si>
    <t>Reserve Fund:</t>
  </si>
  <si>
    <t>Statutory Reserves</t>
  </si>
  <si>
    <t>Investment Valuation Reserves</t>
  </si>
  <si>
    <t>Development Fund</t>
  </si>
  <si>
    <t>Other Reserves</t>
  </si>
  <si>
    <t>Qualifying Shares Redemption Fund</t>
  </si>
  <si>
    <t>TOTAL MEMBERS' EQUITY</t>
  </si>
  <si>
    <t>TOTAL LIABILITIES &amp; MEMBERS' EQUITY</t>
  </si>
  <si>
    <t>Capital Ratio</t>
  </si>
  <si>
    <t>Statement of Comprehensive Income</t>
  </si>
  <si>
    <t>Current Period</t>
  </si>
  <si>
    <t>% of Assets</t>
  </si>
  <si>
    <t>YTD</t>
  </si>
  <si>
    <t>Interest Income:</t>
  </si>
  <si>
    <t>Interest from loans</t>
  </si>
  <si>
    <t>Interest from Deposits</t>
  </si>
  <si>
    <t>Interest from Investments</t>
  </si>
  <si>
    <t>Other Interest Income</t>
  </si>
  <si>
    <t>Interest Expense:</t>
  </si>
  <si>
    <t>Interest paid on Deposits</t>
  </si>
  <si>
    <t>Interest paid on Borrowing</t>
  </si>
  <si>
    <t>Other Interest Expenses</t>
  </si>
  <si>
    <t>Provision for Loan Losses</t>
  </si>
  <si>
    <t>Other Income</t>
  </si>
  <si>
    <t>Extraordinary Gains/(Losses)</t>
  </si>
  <si>
    <t>Non-interest Income</t>
  </si>
  <si>
    <t>Income from Investment Property</t>
  </si>
  <si>
    <t>Operating Expenses:</t>
  </si>
  <si>
    <t>Occupancy Expenses</t>
  </si>
  <si>
    <t>Personnel Expenses</t>
  </si>
  <si>
    <t>i. Base Salaries</t>
  </si>
  <si>
    <t>ii. Bonuses</t>
  </si>
  <si>
    <t xml:space="preserve">iii. Other Staff Expenses </t>
  </si>
  <si>
    <t>Member's Security</t>
  </si>
  <si>
    <t>Marketing Expenses</t>
  </si>
  <si>
    <t>Computer Costs</t>
  </si>
  <si>
    <t>General Business Expenses</t>
  </si>
  <si>
    <t>i. Government Fees</t>
  </si>
  <si>
    <t>ii. Public Utilities</t>
  </si>
  <si>
    <t>Organizational Expenses</t>
  </si>
  <si>
    <t>Investment Property Expenses</t>
  </si>
  <si>
    <t>Bad Debt and Provision Expense</t>
  </si>
  <si>
    <t>Other Expenses</t>
  </si>
  <si>
    <t>NET INCOME/(LOSS)</t>
  </si>
  <si>
    <t>RATIO ANALYSIS</t>
  </si>
  <si>
    <t>Standard</t>
  </si>
  <si>
    <t>Current Period (%)</t>
  </si>
  <si>
    <t>&gt;111%</t>
  </si>
  <si>
    <t>70%-80%</t>
  </si>
  <si>
    <t>≤ 2%</t>
  </si>
  <si>
    <t>≥ 10%</t>
  </si>
  <si>
    <t>Delinquency Ratio - (A1)</t>
  </si>
  <si>
    <t>≤ 5%</t>
  </si>
  <si>
    <t>Non-earning Assets Ratio - (A2)</t>
  </si>
  <si>
    <t>Operating Expense Ratio - (R9)</t>
  </si>
  <si>
    <t>Operating Liquidity Ratio - (L1)</t>
  </si>
  <si>
    <t>15%-20%</t>
  </si>
  <si>
    <t>13.</t>
  </si>
  <si>
    <t>14.</t>
  </si>
  <si>
    <t>15.</t>
  </si>
  <si>
    <t>CONSISTENCY CHECKS for</t>
  </si>
  <si>
    <t>Total Assets = Total Liabilities &amp; Members' Equity</t>
  </si>
  <si>
    <t xml:space="preserve">Other Liabilities (Item 4) = Listing of Other Liabilities </t>
  </si>
  <si>
    <t xml:space="preserve">Other Assets (Item 9) = Listing of Other Assets </t>
  </si>
  <si>
    <t>No. of Members (Liabilities &amp; Members' Equity) = Total Members (Growth Assessment)</t>
  </si>
  <si>
    <t>Allowance for Loan Losses (Assets) = Allowance for Loan Losses (Impaired Loans)</t>
  </si>
  <si>
    <t>Member Deposits (Liabilities &amp; Members' Equity) = Member Deposits (Deposits by Range)</t>
  </si>
  <si>
    <t>Gross Loans (Assets) - Allowance for Loan Losses (Assets) = Net Loans (Impaired Loans)</t>
  </si>
  <si>
    <t>Total Liablities = Total Liabilities (Maturity Analysis)</t>
  </si>
  <si>
    <t>Total Assets  = Total Assets (Maturity Analysis)</t>
  </si>
  <si>
    <t>Total Liablities = Total Liabilities (Interest Rate Sensitivity)</t>
  </si>
  <si>
    <t>Total Assets  = Total Assets (Interest Rate Sensitivity)</t>
  </si>
  <si>
    <t>NUMBER OF MONTHLY MEETINGS HELD:</t>
  </si>
  <si>
    <t>NUMBER OF NON-MEMBER ACCOUNTS:</t>
  </si>
  <si>
    <t>Y</t>
  </si>
  <si>
    <t>N</t>
  </si>
  <si>
    <t xml:space="preserve">       Individuals</t>
  </si>
  <si>
    <t xml:space="preserve">        Corporates</t>
  </si>
  <si>
    <t xml:space="preserve">        Individuals</t>
  </si>
  <si>
    <t>Total Net Allowance</t>
  </si>
  <si>
    <t>Manufacturing</t>
  </si>
  <si>
    <t>Tourism</t>
  </si>
  <si>
    <t>N E T   C U M U L A T I V E   P O S I T I O N</t>
  </si>
  <si>
    <t xml:space="preserve">Should Equal </t>
  </si>
  <si>
    <t>Private and Confidential</t>
  </si>
  <si>
    <t>Reporting Date:</t>
  </si>
  <si>
    <t xml:space="preserve">  (mmm/yy)</t>
  </si>
  <si>
    <t>Credit Union:</t>
  </si>
  <si>
    <t>Credit Union Code:</t>
  </si>
  <si>
    <t>General Manager - Name:</t>
  </si>
  <si>
    <t>Chief Accounting Officer - Name:</t>
  </si>
  <si>
    <t>General Manager - Signature:</t>
  </si>
  <si>
    <t>Chief Accounting Officer - Signature:</t>
  </si>
  <si>
    <t>DayList</t>
  </si>
  <si>
    <t>MonthList</t>
  </si>
  <si>
    <t>YearList</t>
  </si>
  <si>
    <t>QuarterList</t>
  </si>
  <si>
    <t>First</t>
  </si>
  <si>
    <t>Second</t>
  </si>
  <si>
    <t>Third</t>
  </si>
  <si>
    <t>Fourth</t>
  </si>
  <si>
    <t>The Central Bank of The Bahamas - Financial Returns for Co-Operative Credit Unions</t>
  </si>
  <si>
    <t>OTHER ASSETS</t>
  </si>
  <si>
    <t>OTHER LIABILITIES</t>
  </si>
  <si>
    <t>Other:</t>
  </si>
  <si>
    <t xml:space="preserve">      Temporary</t>
  </si>
  <si>
    <t xml:space="preserve">       Permanent</t>
  </si>
  <si>
    <t>NUMBER OF CREDIT UNION LOCATIONS:</t>
  </si>
  <si>
    <t xml:space="preserve">             New Providence</t>
  </si>
  <si>
    <t xml:space="preserve">           Family Islands</t>
  </si>
  <si>
    <t>Teachers and Salaries Workers Co-operative Credit Union Limited</t>
  </si>
  <si>
    <t>FCU0005</t>
  </si>
  <si>
    <t>Bahama Islands Co-Operative Credit Union Limited</t>
  </si>
  <si>
    <t>FCU0003</t>
  </si>
  <si>
    <t>Bahamas Law Enforcement Cooperative Credit Union Limited</t>
  </si>
  <si>
    <t>FCU0004</t>
  </si>
  <si>
    <t>National Workers Cooperative Credit Union Limited</t>
  </si>
  <si>
    <t>FCU0002</t>
  </si>
  <si>
    <t>The Grand Bahama Cooperative Credit Union Limited</t>
  </si>
  <si>
    <t>FCU0008</t>
  </si>
  <si>
    <t>The Bahamas Co-operative League Limited</t>
  </si>
  <si>
    <t>FCU0001</t>
  </si>
  <si>
    <t>The Public Workers' Co-operative Credit Union Limited</t>
  </si>
  <si>
    <t>FCU0007</t>
  </si>
  <si>
    <t>Loans Payable + Short-term Payable (Liabilities) = Payables (Maturity Analysis)</t>
  </si>
  <si>
    <t>Loans Payable + Short-term Payable (Liabilities) = Payables (Interest Rate Sensitivity)</t>
  </si>
  <si>
    <t>Members' Equity (Liabilities &amp; Members' Equity) = Members' Equity (Maturity Analysis)</t>
  </si>
  <si>
    <t>Members' Equity (Liabilities &amp; Members' Equity) = Members' Equity (Interest Rate Sensitivity)</t>
  </si>
  <si>
    <t>Fisheries</t>
  </si>
  <si>
    <t>Mining &amp; Quarrying</t>
  </si>
  <si>
    <t>Entertainment &amp; Catering</t>
  </si>
  <si>
    <t>Transport</t>
  </si>
  <si>
    <t>Professional &amp; Other Services</t>
  </si>
  <si>
    <t>Personal</t>
  </si>
  <si>
    <t>Gross Margin before Provision for Loan Losses</t>
  </si>
  <si>
    <t>Gross Margin after Provision for Loan Losses</t>
  </si>
  <si>
    <t>Savings Deposits Ratio - (E5)</t>
  </si>
  <si>
    <t>Solvency - (P6)</t>
  </si>
  <si>
    <t>Net Loans Ratio - (E1)</t>
  </si>
  <si>
    <t>Financial Investments Ratio - (E3)</t>
  </si>
  <si>
    <t>Non-financial Investments Ratio - (E4)</t>
  </si>
  <si>
    <t>Institutional Capital Ratio - (E8)</t>
  </si>
  <si>
    <t>(ROA) - Net Income Ratio - (R12)</t>
  </si>
  <si>
    <t>Statutory Liquidity Deposit Ratio - (Section 65(2)(a))</t>
  </si>
  <si>
    <t>Statutory Reserves Ratio - (Section 65; Reg. 14)</t>
  </si>
  <si>
    <t>Total Capital Ratio - (Section 65(2)(b))</t>
  </si>
  <si>
    <r>
      <t xml:space="preserve">Previous Month Assets </t>
    </r>
    <r>
      <rPr>
        <b/>
        <i/>
        <sz val="10"/>
        <rFont val="Arial"/>
        <family val="2"/>
      </rPr>
      <t>(in $'000s</t>
    </r>
    <r>
      <rPr>
        <b/>
        <sz val="10"/>
        <rFont val="Arial"/>
        <family val="2"/>
      </rPr>
      <t>)</t>
    </r>
  </si>
  <si>
    <t>(Amount in $'000s)</t>
  </si>
  <si>
    <t>iii. Contribution to Charitable Organizations</t>
  </si>
  <si>
    <t>iv. Other</t>
  </si>
  <si>
    <t>MEMORANDUM ITEMS</t>
  </si>
  <si>
    <t>i. Renovation Expenses</t>
  </si>
  <si>
    <t>ii. Acquisition of New Premises</t>
  </si>
  <si>
    <t xml:space="preserve">iii. Acquisition of Other Fixed Assets </t>
  </si>
  <si>
    <t>Deposits over $5,000 up to $10,000</t>
  </si>
  <si>
    <t>Deposits over $10,000 up to $15,000</t>
  </si>
  <si>
    <t>Deposits over $15,000 up to $20,000</t>
  </si>
  <si>
    <t>Deposits over $20,000 up to $25,000</t>
  </si>
  <si>
    <t>Deposits over $25,000 up to $30,000</t>
  </si>
  <si>
    <t>Deposits over $35,000 up to $40,000</t>
  </si>
  <si>
    <t>Deposits over $30,000 up to $35,000</t>
  </si>
  <si>
    <t>Deposits over $40,000 up to $45,000</t>
  </si>
  <si>
    <t>Deposits over $45,000 up to $50,000</t>
  </si>
  <si>
    <t>Deposits over $50,000</t>
  </si>
  <si>
    <t xml:space="preserve">          MEMBERS' DEPOSITS BY RANGE</t>
  </si>
  <si>
    <t xml:space="preserve">          NON-MEMBERS' DEPOSITS BY RANGE</t>
  </si>
  <si>
    <t>By Range</t>
  </si>
  <si>
    <t xml:space="preserve">          AGGREGATE DEPOSITS BY RANGE</t>
  </si>
  <si>
    <t>Non-Interest Sensitive</t>
  </si>
  <si>
    <t>Non-Member Deposits (Liabilities &amp; Members' Equity) = Non-Member Deposits (Deposits by Range)</t>
  </si>
  <si>
    <t>Aggregate Deposits (Liabilities &amp; Members' Equity) = Aggregate Deposits (Deposits by Range)</t>
  </si>
  <si>
    <t>One Eleuthera Co-Operative Credit Union Limited</t>
  </si>
  <si>
    <t>FCU0010</t>
  </si>
  <si>
    <t>Salem Community Co-operative Credit Union Limited</t>
  </si>
  <si>
    <t>FCU0006</t>
  </si>
  <si>
    <t>The Churches Co-operative Credit Union Limited</t>
  </si>
  <si>
    <t>FCU0009</t>
  </si>
  <si>
    <t>iv. Staff Training</t>
  </si>
  <si>
    <t xml:space="preserve">    Deposits by Range</t>
  </si>
  <si>
    <t>(Amount in Actual Figures)</t>
  </si>
  <si>
    <t>Capital Expenditure</t>
  </si>
  <si>
    <t>iii. Collateralized by Real Estate</t>
  </si>
  <si>
    <t>iv. Collateralized by Chattel</t>
  </si>
  <si>
    <t>Accrued Interest</t>
  </si>
  <si>
    <t>Date signed:</t>
  </si>
  <si>
    <t>i. Fully Collateralized by Deposits</t>
  </si>
  <si>
    <t>ii. Partially Collateralized by Deposits</t>
  </si>
  <si>
    <t>Loans Collateralization</t>
  </si>
  <si>
    <t>Number of Loans Collateralized</t>
  </si>
  <si>
    <t>Collateralized Impaired Loans</t>
  </si>
  <si>
    <t>Fully Collateralized by Deposits</t>
  </si>
  <si>
    <t>Partially Collateralized by Deposits</t>
  </si>
  <si>
    <t>Collateralized by Real Estate</t>
  </si>
  <si>
    <t>Collateralized by Chattel</t>
  </si>
  <si>
    <t>Number of Collateralized Impaired Loans</t>
  </si>
  <si>
    <t>Total Deposits up to $250</t>
  </si>
  <si>
    <t>Total Deposits over $250 up to $500</t>
  </si>
  <si>
    <t>Total Deposits over $500 up to $1,000</t>
  </si>
  <si>
    <t>Total Deposits over $1,000 up to $2,000</t>
  </si>
  <si>
    <t>Total Deposits over $2,000 up to $3,000</t>
  </si>
  <si>
    <t>Total Deposits over $3,000 up to $4,000</t>
  </si>
  <si>
    <t>Total Deposits over $4,000 up to $5,000</t>
  </si>
  <si>
    <t>Total Deposits over $5,000 up to $6,000</t>
  </si>
  <si>
    <t>Total Deposits over $6,000 up to $7,000</t>
  </si>
  <si>
    <t>Total Deposits over $7,000 up to $8,000</t>
  </si>
  <si>
    <t>Total Deposits over $8,000 up to $9,000</t>
  </si>
  <si>
    <t>Total Deposits over $9,000 up to $10,000</t>
  </si>
  <si>
    <t xml:space="preserve">    Deposits up to $10,000</t>
  </si>
  <si>
    <t xml:space="preserve">          TOTAL DEPOSITS UP TO $10,000</t>
  </si>
  <si>
    <t>WIRE TRANSFERS</t>
  </si>
  <si>
    <t>Wire Transfers up to $5,000</t>
  </si>
  <si>
    <t>Wire Transfers over $5,000 up to $10,000</t>
  </si>
  <si>
    <t>Wire Transfers over $10,000 up to $20,000</t>
  </si>
  <si>
    <t>Wire Transfers over $20,000 up to $30,000</t>
  </si>
  <si>
    <t>Wire Transfers over $30,000 up to $40,000</t>
  </si>
  <si>
    <t>Wire Transfers over $40,000 up to $50,000</t>
  </si>
  <si>
    <t>Wire Transfers over $50,000</t>
  </si>
  <si>
    <t>STORED VALUE CARDS</t>
  </si>
  <si>
    <t>Stored Value Cards up to $250</t>
  </si>
  <si>
    <t>Stored Value Cards over $250 up to $500</t>
  </si>
  <si>
    <t>Stored Value Cards over $500 up to $1,000</t>
  </si>
  <si>
    <t>Stored Value Cards over $1,000 up to $2,500</t>
  </si>
  <si>
    <t>Stored Value Cards over $2,500 up to $5,000</t>
  </si>
  <si>
    <t>Stored Value Cards over $10,000 up to $15,000</t>
  </si>
  <si>
    <t>Stored Value Cards over $15,000 up to $25,000</t>
  </si>
  <si>
    <t>Stored Value Cards over $25,000 up to $50,000</t>
  </si>
  <si>
    <t>Stored Value Cards over $50,000</t>
  </si>
  <si>
    <t>Stored Value Cards over $5,000 up to $7,500</t>
  </si>
  <si>
    <t>Stored Value Cards over $7,500 up to $10,000</t>
  </si>
  <si>
    <t>Credit Cards Report</t>
  </si>
  <si>
    <t>(Value in $000s)</t>
  </si>
  <si>
    <t>Visa</t>
  </si>
  <si>
    <t>MasterCard</t>
  </si>
  <si>
    <t>Credit Cards Outstanding:</t>
  </si>
  <si>
    <t>Number of Card Accounts Outstanding</t>
  </si>
  <si>
    <t>By Range of Card Limit:</t>
  </si>
  <si>
    <t>$0-$500</t>
  </si>
  <si>
    <t>Over $500 - $1,000</t>
  </si>
  <si>
    <t>Over $1,000 - $2,000</t>
  </si>
  <si>
    <t>Over $2,000 - $3,000</t>
  </si>
  <si>
    <t>Over $3,000 - $5,000</t>
  </si>
  <si>
    <t>Over $5,000 - $10,000</t>
  </si>
  <si>
    <t>Over $10,000</t>
  </si>
  <si>
    <t>Value of Credit Cards Outstanding</t>
  </si>
  <si>
    <t>Total Accrued Interest on Credit Cards Outstanding</t>
  </si>
  <si>
    <t>Accrued Interest applied to Credit Cards Outstanding</t>
  </si>
  <si>
    <t>Limits:</t>
  </si>
  <si>
    <t>Aggregate Limits</t>
  </si>
  <si>
    <t>Credit Utilized</t>
  </si>
  <si>
    <t>In Bahamian Dollars</t>
  </si>
  <si>
    <t>In Foreign Currency</t>
  </si>
  <si>
    <t>Cash Advances</t>
  </si>
  <si>
    <t>Merchants Receipts US$</t>
  </si>
  <si>
    <t>Net Payments Received</t>
  </si>
  <si>
    <t>Total Payments Received B$</t>
  </si>
  <si>
    <t>Less: Cardholders' Chargeback</t>
  </si>
  <si>
    <t>Payments To Int'l Card Vendors (Net)</t>
  </si>
  <si>
    <t>Payments To</t>
  </si>
  <si>
    <t>Payments From</t>
  </si>
  <si>
    <t>Estimated F/C Usage</t>
  </si>
  <si>
    <t>Memorandum Items:</t>
  </si>
  <si>
    <t>I.   Minimum Card Limit</t>
  </si>
  <si>
    <t>II.  Maximum Card Limit</t>
  </si>
  <si>
    <t>III. Interest Rate Charged</t>
  </si>
  <si>
    <t>Aggregate Number of Deposits up to $10,000 (Deposits by Range) = Total Number of Deposits up to $10,000 (Deposits up to $10,000)</t>
  </si>
  <si>
    <t>Aggregate Value of Deposits up to $10,000 (Deposits by Range) = Total Value of Deposits up to $10,000 (Deposits up to $10,000)</t>
  </si>
  <si>
    <t>Aggregate Accrued Interest of Deposits up to $10,000 (Deposits by Range) = Total Accrued Interest of Deposits up to $10,000 (Deposits up to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</si>
</sst>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3" formatCode="_(* #,##0.00_);_(* \(#,##0.00\);_(* &quot;-&quot;??_);_(@_)"/>
    <numFmt numFmtId="164" formatCode="_-&quot;€&quot;* #,##0.00_-;\-&quot;€&quot;* #,##0.00_-;_-&quot;€&quot;* &quot;-&quot;??_-;_-@_-"/>
    <numFmt numFmtId="165" formatCode="_-* #,##0.00_-;\-* #,##0.00_-;_-* &quot;-&quot;??_-;_-@_-"/>
    <numFmt numFmtId="166" formatCode="_-&quot;$&quot;* #,##0_-;\-&quot;$&quot;* #,##0_-;_-&quot;$&quot;* &quot;-&quot;_-;_-@_-"/>
    <numFmt numFmtId="167" formatCode="_-&quot;$&quot;* #,##0.00_-;\-&quot;$&quot;* #,##0.00_-;_-&quot;$&quot;* &quot;-&quot;??_-;_-@_-"/>
    <numFmt numFmtId="168" formatCode="yyyy\-mm\-dd;@"/>
    <numFmt numFmtId="169" formatCode="_-* #,##0_-;\-* #,##0_-;_-* &quot;-&quot;??_-;_-@_-"/>
    <numFmt numFmtId="170" formatCode="mmmm\ d\,\ yyyy"/>
    <numFmt numFmtId="171" formatCode="&quot;$&quot;#,##0.00"/>
    <numFmt numFmtId="172" formatCode="mmmyy"/>
    <numFmt numFmtId="173" formatCode="&quot;$&quot;#,##0"/>
    <numFmt numFmtId="174" formatCode="_-[$$-409]* #,##0_ ;_-[$$-409]* \-#,##0\ ;_-[$$-409]* &quot;-&quot;_ ;_-@_ "/>
    <numFmt numFmtId="175" formatCode="#,##0_ ;[Red]\-#,##0\ "/>
    <numFmt numFmtId="176" formatCode="#,##0_ ;\-#,##0\ "/>
  </numFmts>
  <fonts count="52" x14ac:knownFonts="1">
    <font>
      <sz val="11"/>
      <color theme="1"/>
      <name val="Calibri"/>
      <family val="2"/>
      <scheme val="minor"/>
    </font>
    <font>
      <sz val="10"/>
      <name val="Arial"/>
      <family val="2"/>
    </font>
    <font>
      <b/>
      <sz val="10"/>
      <name val="Arial"/>
      <family val="2"/>
    </font>
    <font>
      <sz val="10"/>
      <name val="Arial"/>
      <family val="2"/>
    </font>
    <font>
      <b/>
      <sz val="13"/>
      <color indexed="62"/>
      <name val="Calibri"/>
      <family val="2"/>
      <scheme val="minor"/>
    </font>
    <font>
      <sz val="10"/>
      <color theme="1"/>
      <name val="Arial"/>
      <family val="2"/>
    </font>
    <font>
      <b/>
      <sz val="12"/>
      <name val="Arial"/>
      <family val="2"/>
    </font>
    <font>
      <b/>
      <sz val="16"/>
      <name val="Arial"/>
      <family val="2"/>
    </font>
    <font>
      <sz val="12"/>
      <name val="Arial"/>
      <family val="2"/>
    </font>
    <font>
      <sz val="11"/>
      <color theme="1"/>
      <name val="Calibri"/>
      <family val="2"/>
      <scheme val="minor"/>
    </font>
    <font>
      <sz val="12"/>
      <name val="Garamond"/>
      <family val="1"/>
    </font>
    <font>
      <b/>
      <sz val="18"/>
      <name val="Garamond"/>
      <family val="1"/>
    </font>
    <font>
      <b/>
      <sz val="12"/>
      <name val="Garamond"/>
      <family val="1"/>
    </font>
    <font>
      <b/>
      <sz val="11"/>
      <name val="Times New Roman"/>
      <family val="1"/>
    </font>
    <font>
      <b/>
      <sz val="10"/>
      <name val="Times New Roman"/>
      <family val="1"/>
    </font>
    <font>
      <sz val="11"/>
      <name val="Times New Roman"/>
      <family val="1"/>
    </font>
    <font>
      <b/>
      <sz val="18"/>
      <name val="Arial"/>
      <family val="2"/>
    </font>
    <font>
      <b/>
      <sz val="11"/>
      <name val="Arial"/>
      <family val="2"/>
    </font>
    <font>
      <i/>
      <sz val="10"/>
      <name val="Arial"/>
      <family val="2"/>
    </font>
    <font>
      <b/>
      <i/>
      <sz val="10"/>
      <name val="Arial"/>
      <family val="2"/>
    </font>
    <font>
      <sz val="11"/>
      <name val="Arial"/>
      <family val="2"/>
    </font>
    <font>
      <b/>
      <sz val="14"/>
      <name val="Arial"/>
      <family val="2"/>
    </font>
    <font>
      <sz val="10"/>
      <name val="Courier"/>
      <family val="3"/>
    </font>
    <font>
      <sz val="12"/>
      <name val="Times New Roman"/>
      <family val="1"/>
    </font>
    <font>
      <sz val="10"/>
      <color rgb="FFFF0000"/>
      <name val="Arial"/>
      <family val="2"/>
    </font>
    <font>
      <b/>
      <sz val="10"/>
      <color theme="1"/>
      <name val="Arial"/>
      <family val="2"/>
    </font>
    <font>
      <b/>
      <i/>
      <sz val="8"/>
      <name val="Arial"/>
      <family val="2"/>
    </font>
    <font>
      <sz val="10"/>
      <name val="Times New Roman"/>
      <family val="1"/>
    </font>
    <font>
      <b/>
      <sz val="10"/>
      <color rgb="FFC00000"/>
      <name val="Arial"/>
      <family val="2"/>
    </font>
    <font>
      <sz val="10"/>
      <color indexed="8"/>
      <name val="Arial"/>
      <family val="2"/>
    </font>
    <font>
      <sz val="20"/>
      <name val="Garamond"/>
      <family val="1"/>
    </font>
    <font>
      <b/>
      <sz val="18"/>
      <color indexed="8"/>
      <name val="Garamond"/>
      <family val="1"/>
    </font>
    <font>
      <b/>
      <sz val="20"/>
      <color indexed="8"/>
      <name val="Garamond"/>
      <family val="1"/>
    </font>
    <font>
      <b/>
      <sz val="12"/>
      <color indexed="8"/>
      <name val="Garamond"/>
      <family val="1"/>
    </font>
    <font>
      <b/>
      <sz val="12"/>
      <color rgb="FFC00000"/>
      <name val="Garamond"/>
      <family val="1"/>
    </font>
    <font>
      <b/>
      <sz val="12"/>
      <color indexed="12"/>
      <name val="Garamond"/>
      <family val="1"/>
    </font>
    <font>
      <b/>
      <sz val="12"/>
      <color indexed="61"/>
      <name val="Garamond"/>
      <family val="1"/>
    </font>
    <font>
      <b/>
      <sz val="11"/>
      <name val="Garamond"/>
      <family val="1"/>
    </font>
    <font>
      <b/>
      <sz val="11"/>
      <color indexed="12"/>
      <name val="Garamond"/>
      <family val="1"/>
    </font>
    <font>
      <sz val="11"/>
      <name val="Garamond"/>
      <family val="1"/>
    </font>
    <font>
      <b/>
      <sz val="11"/>
      <color indexed="8"/>
      <name val="Garamond"/>
      <family val="1"/>
    </font>
    <font>
      <sz val="11"/>
      <color indexed="8"/>
      <name val="Garamond"/>
      <family val="1"/>
    </font>
    <font>
      <b/>
      <sz val="14"/>
      <color indexed="61"/>
      <name val="Garamond"/>
      <family val="1"/>
    </font>
    <font>
      <b/>
      <sz val="9"/>
      <color indexed="8"/>
      <name val="Arial"/>
      <family val="2"/>
    </font>
    <font>
      <sz val="10"/>
      <name val="Garamond"/>
      <family val="1"/>
    </font>
    <font>
      <b/>
      <sz val="12"/>
      <color indexed="9"/>
      <name val="Garamond"/>
      <family val="1"/>
    </font>
    <font>
      <b/>
      <i/>
      <sz val="12"/>
      <name val="Garamond"/>
      <family val="1"/>
    </font>
    <font>
      <b/>
      <sz val="13"/>
      <name val="Arial"/>
      <family val="2"/>
    </font>
    <font>
      <sz val="11"/>
      <color rgb="FF1F497D"/>
      <name val="Calibri"/>
      <family val="2"/>
      <scheme val="minor"/>
    </font>
    <font>
      <b/>
      <sz val="10"/>
      <color rgb="FFFF0000"/>
      <name val="Arial"/>
      <family val="2"/>
    </font>
    <font>
      <i/>
      <sz val="10"/>
      <color rgb="FFFF0000"/>
      <name val="Arial"/>
      <family val="2"/>
    </font>
    <font>
      <sz val="10"/>
      <name val="MS Sans Serif"/>
      <family val="2"/>
    </font>
  </fonts>
  <fills count="19">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BFBFBF"/>
        <bgColor rgb="FF000000"/>
      </patternFill>
    </fill>
    <fill>
      <patternFill patternType="solid">
        <fgColor theme="0"/>
        <bgColor indexed="64"/>
      </patternFill>
    </fill>
    <fill>
      <patternFill patternType="solid">
        <fgColor theme="0" tint="-0.14999847407452621"/>
        <bgColor indexed="64"/>
      </patternFill>
    </fill>
    <fill>
      <patternFill patternType="solid">
        <fgColor indexed="1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42"/>
        <bgColor indexed="64"/>
      </patternFill>
    </fill>
    <fill>
      <patternFill patternType="solid">
        <fgColor theme="0" tint="-0.249977111117893"/>
        <bgColor indexed="64"/>
      </patternFill>
    </fill>
    <fill>
      <patternFill patternType="solid">
        <fgColor theme="0"/>
        <bgColor rgb="FF000000"/>
      </patternFill>
    </fill>
    <fill>
      <patternFill patternType="solid">
        <fgColor theme="0" tint="-0.499984740745262"/>
        <bgColor rgb="FF000000"/>
      </patternFill>
    </fill>
    <fill>
      <patternFill patternType="solid">
        <fgColor theme="0" tint="-0.249977111117893"/>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ck">
        <color indexed="27"/>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9">
    <xf numFmtId="0" fontId="0" fillId="0" borderId="0"/>
    <xf numFmtId="165" fontId="3" fillId="0" borderId="0" applyFont="0" applyFill="0" applyBorder="0" applyAlignment="0" applyProtection="0"/>
    <xf numFmtId="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3" fillId="2" borderId="1" applyNumberFormat="0" applyFont="0" applyBorder="0" applyAlignment="0" applyProtection="0">
      <alignment horizontal="center"/>
    </xf>
    <xf numFmtId="0" fontId="4" fillId="0" borderId="2" applyNumberFormat="0" applyFill="0" applyAlignment="0" applyProtection="0"/>
    <xf numFmtId="3" fontId="3" fillId="3" borderId="1" applyFont="0" applyProtection="0">
      <alignment horizontal="right"/>
    </xf>
    <xf numFmtId="0" fontId="3" fillId="3" borderId="3" applyNumberFormat="0" applyFont="0" applyBorder="0" applyAlignment="0" applyProtection="0">
      <alignment horizontal="left"/>
    </xf>
    <xf numFmtId="168" fontId="3" fillId="4" borderId="1" applyFont="0" applyAlignment="0">
      <protection locked="0"/>
    </xf>
    <xf numFmtId="3" fontId="3" fillId="4" borderId="1" applyFont="0">
      <alignment horizontal="right"/>
      <protection locked="0"/>
    </xf>
    <xf numFmtId="0" fontId="5" fillId="0" borderId="0"/>
    <xf numFmtId="0" fontId="3" fillId="0" borderId="0"/>
    <xf numFmtId="0" fontId="3"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3" fontId="3" fillId="5" borderId="1" applyFont="0" applyProtection="0">
      <alignment horizontal="right"/>
    </xf>
    <xf numFmtId="9" fontId="3" fillId="5" borderId="1" applyFont="0" applyProtection="0">
      <alignment horizontal="right"/>
    </xf>
    <xf numFmtId="43" fontId="3"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72" fontId="22"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9" fontId="9" fillId="0" borderId="0" applyFont="0" applyFill="0" applyBorder="0" applyAlignment="0" applyProtection="0"/>
    <xf numFmtId="0" fontId="51" fillId="0" borderId="0"/>
  </cellStyleXfs>
  <cellXfs count="742">
    <xf numFmtId="0" fontId="0" fillId="0" borderId="0" xfId="0"/>
    <xf numFmtId="0" fontId="1" fillId="0" borderId="0" xfId="0" applyFont="1"/>
    <xf numFmtId="0" fontId="1" fillId="0" borderId="7" xfId="0" applyFont="1" applyBorder="1"/>
    <xf numFmtId="0" fontId="1" fillId="0" borderId="8" xfId="0" applyFont="1" applyBorder="1"/>
    <xf numFmtId="0" fontId="1" fillId="0" borderId="17" xfId="0" applyFont="1" applyBorder="1"/>
    <xf numFmtId="0" fontId="1" fillId="0" borderId="18" xfId="0" applyFont="1" applyBorder="1"/>
    <xf numFmtId="0" fontId="1" fillId="0" borderId="19" xfId="0" applyFont="1" applyBorder="1"/>
    <xf numFmtId="0" fontId="10" fillId="0" borderId="0" xfId="0" applyFont="1"/>
    <xf numFmtId="0" fontId="2" fillId="0" borderId="0" xfId="0" applyFont="1" applyAlignment="1">
      <alignment horizontal="left"/>
    </xf>
    <xf numFmtId="0" fontId="2" fillId="0" borderId="0" xfId="0" applyFont="1" applyAlignment="1">
      <alignment horizontal="center"/>
    </xf>
    <xf numFmtId="0" fontId="1" fillId="0" borderId="0" xfId="0" applyFont="1" applyAlignment="1">
      <alignment horizontal="centerContinuous"/>
    </xf>
    <xf numFmtId="0" fontId="2" fillId="0" borderId="0" xfId="0" applyFont="1" applyAlignment="1">
      <alignment horizontal="centerContinuous"/>
    </xf>
    <xf numFmtId="0" fontId="2" fillId="0" borderId="0" xfId="0" applyFont="1"/>
    <xf numFmtId="0" fontId="2" fillId="0" borderId="8" xfId="0" applyFont="1" applyBorder="1"/>
    <xf numFmtId="0" fontId="8" fillId="0" borderId="4" xfId="0" applyFont="1" applyBorder="1"/>
    <xf numFmtId="0" fontId="8" fillId="0" borderId="5" xfId="0" applyFont="1" applyBorder="1"/>
    <xf numFmtId="0" fontId="8" fillId="0" borderId="6" xfId="0" applyFont="1" applyBorder="1"/>
    <xf numFmtId="0" fontId="8" fillId="0" borderId="0" xfId="0" applyFont="1"/>
    <xf numFmtId="0" fontId="8" fillId="0" borderId="8" xfId="0" applyFont="1" applyBorder="1"/>
    <xf numFmtId="0" fontId="8" fillId="0" borderId="7" xfId="0" applyFont="1" applyBorder="1"/>
    <xf numFmtId="0" fontId="1" fillId="0" borderId="3" xfId="0" applyFont="1" applyBorder="1"/>
    <xf numFmtId="0" fontId="1" fillId="0" borderId="10" xfId="0" applyFont="1" applyBorder="1"/>
    <xf numFmtId="0" fontId="1" fillId="0" borderId="11" xfId="0" applyFont="1" applyBorder="1"/>
    <xf numFmtId="37" fontId="2" fillId="8" borderId="1" xfId="0" applyNumberFormat="1" applyFont="1" applyFill="1" applyBorder="1" applyAlignment="1">
      <alignment horizontal="center"/>
    </xf>
    <xf numFmtId="0" fontId="14" fillId="7" borderId="0" xfId="0" quotePrefix="1" applyFont="1" applyFill="1" applyAlignment="1">
      <alignment horizontal="right"/>
    </xf>
    <xf numFmtId="0" fontId="2" fillId="7" borderId="0" xfId="0" applyFont="1" applyFill="1"/>
    <xf numFmtId="37" fontId="2" fillId="0" borderId="0" xfId="0" applyNumberFormat="1" applyFont="1" applyAlignment="1">
      <alignment horizontal="center"/>
    </xf>
    <xf numFmtId="37" fontId="2" fillId="0" borderId="0" xfId="0" applyNumberFormat="1" applyFont="1" applyAlignment="1" applyProtection="1">
      <alignment horizontal="center"/>
      <protection locked="0"/>
    </xf>
    <xf numFmtId="0" fontId="14" fillId="7" borderId="0" xfId="0" applyFont="1" applyFill="1" applyAlignment="1">
      <alignment horizontal="right"/>
    </xf>
    <xf numFmtId="37" fontId="1" fillId="0" borderId="1" xfId="0" applyNumberFormat="1" applyFont="1" applyBorder="1" applyAlignment="1" applyProtection="1">
      <alignment horizontal="center"/>
      <protection locked="0"/>
    </xf>
    <xf numFmtId="0" fontId="14" fillId="7" borderId="0" xfId="0" quotePrefix="1" applyFont="1" applyFill="1" applyAlignment="1">
      <alignment horizontal="left"/>
    </xf>
    <xf numFmtId="0" fontId="2" fillId="7" borderId="0" xfId="0" applyFont="1" applyFill="1" applyAlignment="1">
      <alignment horizontal="left"/>
    </xf>
    <xf numFmtId="0" fontId="2" fillId="7" borderId="0" xfId="0" quotePrefix="1" applyFont="1" applyFill="1" applyAlignment="1">
      <alignment horizontal="left"/>
    </xf>
    <xf numFmtId="37" fontId="2" fillId="0" borderId="1" xfId="0" applyNumberFormat="1" applyFont="1" applyBorder="1" applyAlignment="1" applyProtection="1">
      <alignment horizontal="center"/>
      <protection locked="0"/>
    </xf>
    <xf numFmtId="0" fontId="2" fillId="0" borderId="18" xfId="0" applyFont="1" applyBorder="1"/>
    <xf numFmtId="0" fontId="1" fillId="0" borderId="4" xfId="0" applyFont="1" applyBorder="1"/>
    <xf numFmtId="0" fontId="1" fillId="0" borderId="6" xfId="0" applyFont="1" applyBorder="1"/>
    <xf numFmtId="0" fontId="16" fillId="0" borderId="0" xfId="0" applyFont="1" applyAlignment="1">
      <alignment horizontal="center"/>
    </xf>
    <xf numFmtId="0" fontId="2" fillId="6" borderId="1" xfId="0" applyFont="1" applyFill="1" applyBorder="1" applyAlignment="1">
      <alignment horizontal="center" vertical="center" wrapText="1"/>
    </xf>
    <xf numFmtId="49" fontId="1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0" xfId="0" applyFont="1" applyAlignment="1">
      <alignment horizontal="center" vertical="center"/>
    </xf>
    <xf numFmtId="0" fontId="1" fillId="0" borderId="23" xfId="0" applyFont="1" applyBorder="1"/>
    <xf numFmtId="0" fontId="1" fillId="0" borderId="24" xfId="0" applyFont="1" applyBorder="1"/>
    <xf numFmtId="0" fontId="6" fillId="0" borderId="4" xfId="0" applyFont="1" applyBorder="1" applyAlignment="1">
      <alignment horizontal="right"/>
    </xf>
    <xf numFmtId="0" fontId="6" fillId="0" borderId="6" xfId="0" applyFont="1" applyBorder="1" applyAlignment="1">
      <alignment horizontal="right"/>
    </xf>
    <xf numFmtId="0" fontId="6" fillId="0" borderId="7" xfId="0" applyFont="1" applyBorder="1" applyAlignment="1">
      <alignment horizontal="right"/>
    </xf>
    <xf numFmtId="0" fontId="16" fillId="0" borderId="0" xfId="0" applyFont="1" applyAlignment="1">
      <alignment horizontal="center" vertical="center"/>
    </xf>
    <xf numFmtId="0" fontId="6" fillId="0" borderId="8" xfId="0" applyFont="1" applyBorder="1" applyAlignment="1">
      <alignment horizontal="right"/>
    </xf>
    <xf numFmtId="0" fontId="6" fillId="0" borderId="0" xfId="0" applyFont="1"/>
    <xf numFmtId="0" fontId="6" fillId="0" borderId="0" xfId="0" applyFont="1" applyAlignment="1">
      <alignment horizontal="right"/>
    </xf>
    <xf numFmtId="0" fontId="2" fillId="0" borderId="7" xfId="0" applyFont="1" applyBorder="1" applyAlignment="1">
      <alignment horizontal="right"/>
    </xf>
    <xf numFmtId="0" fontId="2" fillId="0" borderId="8" xfId="0" applyFont="1" applyBorder="1" applyAlignment="1">
      <alignment horizontal="right"/>
    </xf>
    <xf numFmtId="0" fontId="18" fillId="0" borderId="3" xfId="0" applyFont="1" applyBorder="1"/>
    <xf numFmtId="0" fontId="18" fillId="0" borderId="10" xfId="0" quotePrefix="1" applyFont="1" applyBorder="1" applyAlignment="1">
      <alignment horizontal="left" indent="1"/>
    </xf>
    <xf numFmtId="0" fontId="18" fillId="0" borderId="11" xfId="0" applyFont="1" applyBorder="1" applyAlignment="1">
      <alignment horizontal="left" indent="1"/>
    </xf>
    <xf numFmtId="3" fontId="1" fillId="0" borderId="10" xfId="0" applyNumberFormat="1" applyFont="1" applyBorder="1" applyProtection="1">
      <protection locked="0"/>
    </xf>
    <xf numFmtId="3" fontId="1" fillId="0" borderId="1" xfId="0" applyNumberFormat="1" applyFont="1" applyBorder="1" applyProtection="1">
      <protection locked="0"/>
    </xf>
    <xf numFmtId="3" fontId="1" fillId="0" borderId="11" xfId="0" applyNumberFormat="1" applyFont="1" applyBorder="1" applyProtection="1">
      <protection locked="0"/>
    </xf>
    <xf numFmtId="0" fontId="1" fillId="0" borderId="11" xfId="0" applyFont="1" applyBorder="1" applyAlignment="1">
      <alignment horizontal="left" indent="1"/>
    </xf>
    <xf numFmtId="0" fontId="18" fillId="0" borderId="10" xfId="0" applyFont="1" applyBorder="1" applyAlignment="1">
      <alignment horizontal="left" indent="1"/>
    </xf>
    <xf numFmtId="0" fontId="18" fillId="0" borderId="10" xfId="0" applyFont="1" applyBorder="1"/>
    <xf numFmtId="0" fontId="18" fillId="0" borderId="3" xfId="0" applyFont="1" applyBorder="1" applyAlignment="1">
      <alignment horizontal="left"/>
    </xf>
    <xf numFmtId="0" fontId="18" fillId="0" borderId="10" xfId="0" quotePrefix="1" applyFont="1" applyBorder="1" applyAlignment="1">
      <alignment horizontal="left"/>
    </xf>
    <xf numFmtId="0" fontId="18" fillId="0" borderId="13" xfId="0" applyFont="1" applyBorder="1"/>
    <xf numFmtId="0" fontId="1" fillId="0" borderId="12" xfId="0" applyFont="1" applyBorder="1"/>
    <xf numFmtId="0" fontId="18" fillId="0" borderId="20" xfId="0" applyFont="1" applyBorder="1"/>
    <xf numFmtId="0" fontId="18" fillId="0" borderId="23" xfId="0" applyFont="1" applyBorder="1"/>
    <xf numFmtId="0" fontId="2" fillId="0" borderId="24" xfId="0" applyFont="1" applyBorder="1" applyAlignment="1">
      <alignment horizontal="right"/>
    </xf>
    <xf numFmtId="0" fontId="2" fillId="0" borderId="0" xfId="0" applyFont="1" applyAlignment="1">
      <alignment horizontal="right"/>
    </xf>
    <xf numFmtId="0" fontId="2" fillId="0" borderId="17" xfId="0" applyFont="1" applyBorder="1" applyAlignment="1">
      <alignment horizontal="right"/>
    </xf>
    <xf numFmtId="0" fontId="2" fillId="0" borderId="18" xfId="0" applyFont="1" applyBorder="1" applyAlignment="1">
      <alignment horizontal="right"/>
    </xf>
    <xf numFmtId="0" fontId="2" fillId="0" borderId="19" xfId="0" applyFont="1" applyBorder="1" applyAlignment="1">
      <alignment horizontal="right"/>
    </xf>
    <xf numFmtId="0" fontId="1" fillId="0" borderId="4" xfId="14" applyBorder="1"/>
    <xf numFmtId="0" fontId="1" fillId="0" borderId="6" xfId="14" applyBorder="1"/>
    <xf numFmtId="0" fontId="1" fillId="0" borderId="7" xfId="14" applyBorder="1"/>
    <xf numFmtId="0" fontId="1" fillId="0" borderId="0" xfId="14"/>
    <xf numFmtId="0" fontId="1" fillId="0" borderId="8" xfId="14" applyBorder="1"/>
    <xf numFmtId="0" fontId="1" fillId="0" borderId="3" xfId="14" applyBorder="1" applyAlignment="1">
      <alignment horizontal="left"/>
    </xf>
    <xf numFmtId="0" fontId="1" fillId="0" borderId="3" xfId="14" quotePrefix="1" applyBorder="1" applyAlignment="1">
      <alignment horizontal="left" indent="3"/>
    </xf>
    <xf numFmtId="0" fontId="2" fillId="0" borderId="0" xfId="14" applyFont="1"/>
    <xf numFmtId="0" fontId="1" fillId="0" borderId="17" xfId="14" applyBorder="1"/>
    <xf numFmtId="0" fontId="1" fillId="0" borderId="18" xfId="14" applyBorder="1"/>
    <xf numFmtId="0" fontId="1" fillId="0" borderId="19" xfId="14" applyBorder="1"/>
    <xf numFmtId="0" fontId="17" fillId="0" borderId="5" xfId="0" applyFont="1" applyBorder="1"/>
    <xf numFmtId="0" fontId="1" fillId="0" borderId="5" xfId="0" applyFont="1" applyBorder="1"/>
    <xf numFmtId="0" fontId="7" fillId="0" borderId="5" xfId="0" applyFont="1" applyBorder="1"/>
    <xf numFmtId="0" fontId="7" fillId="0" borderId="5" xfId="0" applyFont="1" applyBorder="1" applyAlignment="1">
      <alignment horizontal="left"/>
    </xf>
    <xf numFmtId="0" fontId="7" fillId="0" borderId="0" xfId="0" applyFont="1" applyAlignment="1">
      <alignment horizontal="right"/>
    </xf>
    <xf numFmtId="49" fontId="20" fillId="0" borderId="0" xfId="0" applyNumberFormat="1" applyFont="1"/>
    <xf numFmtId="0" fontId="21" fillId="0" borderId="0" xfId="0" applyFont="1" applyAlignment="1">
      <alignment horizontal="right" vertical="center"/>
    </xf>
    <xf numFmtId="0" fontId="1" fillId="0" borderId="0" xfId="0" applyFont="1" applyAlignment="1">
      <alignment horizontal="left"/>
    </xf>
    <xf numFmtId="49" fontId="20" fillId="0" borderId="1" xfId="0" applyNumberFormat="1" applyFont="1" applyBorder="1" applyAlignment="1">
      <alignment vertical="center"/>
    </xf>
    <xf numFmtId="0" fontId="6" fillId="0" borderId="0" xfId="14" applyFont="1"/>
    <xf numFmtId="0" fontId="1" fillId="0" borderId="10" xfId="14" applyBorder="1"/>
    <xf numFmtId="0" fontId="1" fillId="0" borderId="3" xfId="14" applyBorder="1" applyAlignment="1">
      <alignment horizontal="right"/>
    </xf>
    <xf numFmtId="0" fontId="1" fillId="0" borderId="10" xfId="14" applyBorder="1" applyAlignment="1">
      <alignment horizontal="left"/>
    </xf>
    <xf numFmtId="0" fontId="2" fillId="0" borderId="8" xfId="14" applyFont="1" applyBorder="1" applyProtection="1">
      <protection locked="0"/>
    </xf>
    <xf numFmtId="0" fontId="2" fillId="0" borderId="8" xfId="14" applyFont="1" applyBorder="1"/>
    <xf numFmtId="0" fontId="24" fillId="0" borderId="10" xfId="14" applyFont="1" applyBorder="1"/>
    <xf numFmtId="0" fontId="1" fillId="0" borderId="3" xfId="14" quotePrefix="1" applyBorder="1" applyAlignment="1">
      <alignment horizontal="right"/>
    </xf>
    <xf numFmtId="0" fontId="1" fillId="0" borderId="0" xfId="14" quotePrefix="1" applyAlignment="1">
      <alignment horizontal="center"/>
    </xf>
    <xf numFmtId="0" fontId="2" fillId="0" borderId="0" xfId="14" applyFont="1" applyAlignment="1">
      <alignment horizontal="right"/>
    </xf>
    <xf numFmtId="0" fontId="1" fillId="0" borderId="0" xfId="14" applyAlignment="1">
      <alignment horizontal="right"/>
    </xf>
    <xf numFmtId="0" fontId="1" fillId="0" borderId="0" xfId="14" applyAlignment="1">
      <alignment horizontal="left" indent="1"/>
    </xf>
    <xf numFmtId="0" fontId="1" fillId="0" borderId="22" xfId="14" applyBorder="1" applyAlignment="1" applyProtection="1">
      <alignment horizontal="left"/>
      <protection locked="0"/>
    </xf>
    <xf numFmtId="0" fontId="1" fillId="0" borderId="24" xfId="14" applyBorder="1"/>
    <xf numFmtId="0" fontId="1" fillId="0" borderId="22" xfId="14" applyBorder="1"/>
    <xf numFmtId="0" fontId="2" fillId="0" borderId="0" xfId="14" applyFont="1" applyAlignment="1">
      <alignment horizontal="left"/>
    </xf>
    <xf numFmtId="43" fontId="2" fillId="0" borderId="12" xfId="14" applyNumberFormat="1" applyFont="1" applyBorder="1" applyProtection="1">
      <protection locked="0"/>
    </xf>
    <xf numFmtId="0" fontId="2" fillId="0" borderId="0" xfId="14" applyFont="1" applyAlignment="1">
      <alignment horizontal="left" vertical="center"/>
    </xf>
    <xf numFmtId="0" fontId="1" fillId="0" borderId="23" xfId="14" applyBorder="1"/>
    <xf numFmtId="0" fontId="1" fillId="0" borderId="14" xfId="14" applyBorder="1"/>
    <xf numFmtId="0" fontId="1" fillId="0" borderId="21" xfId="14" applyBorder="1" applyProtection="1">
      <protection locked="0"/>
    </xf>
    <xf numFmtId="0" fontId="21" fillId="0" borderId="23" xfId="14" applyFont="1" applyBorder="1"/>
    <xf numFmtId="0" fontId="2" fillId="0" borderId="10" xfId="14" applyFont="1" applyBorder="1" applyAlignment="1">
      <alignment vertical="center"/>
    </xf>
    <xf numFmtId="3" fontId="23" fillId="9" borderId="24" xfId="24" applyNumberFormat="1" applyFont="1" applyFill="1" applyBorder="1" applyProtection="1">
      <protection locked="0"/>
    </xf>
    <xf numFmtId="3" fontId="1" fillId="0" borderId="1" xfId="20" applyNumberFormat="1" applyFont="1" applyFill="1" applyBorder="1" applyProtection="1">
      <protection locked="0"/>
    </xf>
    <xf numFmtId="3" fontId="1" fillId="0" borderId="1" xfId="14" applyNumberFormat="1" applyBorder="1" applyProtection="1">
      <protection locked="0"/>
    </xf>
    <xf numFmtId="1" fontId="1" fillId="0" borderId="14" xfId="14" applyNumberFormat="1" applyBorder="1" applyProtection="1">
      <protection locked="0"/>
    </xf>
    <xf numFmtId="0" fontId="6" fillId="0" borderId="0" xfId="14" applyFont="1" applyAlignment="1">
      <alignment vertical="center"/>
    </xf>
    <xf numFmtId="0" fontId="11" fillId="0" borderId="0" xfId="14" applyFont="1" applyAlignment="1">
      <alignment horizontal="center" vertical="center"/>
    </xf>
    <xf numFmtId="0" fontId="27" fillId="0" borderId="0" xfId="14" applyFont="1" applyAlignment="1">
      <alignment horizontal="right"/>
    </xf>
    <xf numFmtId="0" fontId="1" fillId="0" borderId="0" xfId="25"/>
    <xf numFmtId="0" fontId="1" fillId="0" borderId="4" xfId="25" applyBorder="1"/>
    <xf numFmtId="0" fontId="1" fillId="0" borderId="5" xfId="25" applyBorder="1"/>
    <xf numFmtId="0" fontId="2" fillId="0" borderId="6" xfId="25" applyFont="1" applyBorder="1"/>
    <xf numFmtId="0" fontId="1" fillId="0" borderId="7" xfId="25" applyBorder="1"/>
    <xf numFmtId="0" fontId="2" fillId="0" borderId="8" xfId="25" applyFont="1" applyBorder="1"/>
    <xf numFmtId="0" fontId="2" fillId="0" borderId="0" xfId="25" applyFont="1" applyAlignment="1">
      <alignment horizontal="center"/>
    </xf>
    <xf numFmtId="0" fontId="1" fillId="0" borderId="23" xfId="25" applyBorder="1"/>
    <xf numFmtId="0" fontId="1" fillId="0" borderId="29" xfId="25" applyBorder="1"/>
    <xf numFmtId="0" fontId="2" fillId="0" borderId="13" xfId="25" applyFont="1" applyBorder="1"/>
    <xf numFmtId="0" fontId="2" fillId="0" borderId="1" xfId="25" applyFont="1" applyBorder="1" applyAlignment="1">
      <alignment horizontal="center"/>
    </xf>
    <xf numFmtId="0" fontId="1" fillId="0" borderId="24" xfId="25" applyBorder="1"/>
    <xf numFmtId="3" fontId="2" fillId="0" borderId="1" xfId="25" applyNumberFormat="1" applyFont="1" applyBorder="1" applyAlignment="1">
      <alignment horizontal="center"/>
    </xf>
    <xf numFmtId="0" fontId="1" fillId="0" borderId="22" xfId="25" applyBorder="1"/>
    <xf numFmtId="0" fontId="1" fillId="0" borderId="1" xfId="25" applyBorder="1"/>
    <xf numFmtId="3" fontId="1" fillId="0" borderId="1" xfId="25" applyNumberFormat="1" applyBorder="1" applyAlignment="1">
      <alignment horizontal="center"/>
    </xf>
    <xf numFmtId="0" fontId="2" fillId="0" borderId="22" xfId="25" applyFont="1" applyBorder="1"/>
    <xf numFmtId="0" fontId="2" fillId="0" borderId="1" xfId="25" applyFont="1" applyBorder="1"/>
    <xf numFmtId="0" fontId="2" fillId="0" borderId="0" xfId="25" applyFont="1"/>
    <xf numFmtId="9" fontId="2" fillId="0" borderId="1" xfId="25" applyNumberFormat="1" applyFont="1" applyBorder="1" applyAlignment="1">
      <alignment horizontal="center"/>
    </xf>
    <xf numFmtId="0" fontId="1" fillId="0" borderId="1" xfId="25" applyBorder="1" applyAlignment="1">
      <alignment horizontal="center"/>
    </xf>
    <xf numFmtId="0" fontId="2" fillId="0" borderId="22" xfId="25" applyFont="1" applyBorder="1" applyAlignment="1">
      <alignment horizontal="center"/>
    </xf>
    <xf numFmtId="0" fontId="2" fillId="0" borderId="0" xfId="25" applyFont="1" applyAlignment="1">
      <alignment horizontal="left"/>
    </xf>
    <xf numFmtId="9" fontId="2" fillId="0" borderId="0" xfId="25" applyNumberFormat="1" applyFont="1" applyAlignment="1">
      <alignment horizontal="center"/>
    </xf>
    <xf numFmtId="0" fontId="2" fillId="0" borderId="14" xfId="25" applyFont="1" applyBorder="1"/>
    <xf numFmtId="171" fontId="2" fillId="0" borderId="0" xfId="24" applyNumberFormat="1" applyFont="1" applyFill="1" applyBorder="1" applyAlignment="1">
      <alignment horizontal="center"/>
    </xf>
    <xf numFmtId="0" fontId="1" fillId="0" borderId="20" xfId="25" applyBorder="1"/>
    <xf numFmtId="0" fontId="1" fillId="0" borderId="15" xfId="25" applyBorder="1"/>
    <xf numFmtId="0" fontId="1" fillId="0" borderId="8" xfId="25" applyBorder="1"/>
    <xf numFmtId="0" fontId="1" fillId="0" borderId="17" xfId="25" applyBorder="1"/>
    <xf numFmtId="0" fontId="1" fillId="0" borderId="18" xfId="25" applyBorder="1"/>
    <xf numFmtId="0" fontId="1" fillId="0" borderId="19" xfId="25" applyBorder="1"/>
    <xf numFmtId="0" fontId="1" fillId="10" borderId="1" xfId="0" applyFont="1" applyFill="1" applyBorder="1"/>
    <xf numFmtId="3" fontId="29" fillId="10" borderId="1" xfId="0" applyNumberFormat="1" applyFont="1" applyFill="1" applyBorder="1"/>
    <xf numFmtId="0" fontId="1" fillId="9" borderId="1" xfId="0" applyFont="1" applyFill="1" applyBorder="1"/>
    <xf numFmtId="3" fontId="1" fillId="10" borderId="1" xfId="0" applyNumberFormat="1" applyFont="1" applyFill="1" applyBorder="1"/>
    <xf numFmtId="3" fontId="1" fillId="9" borderId="1" xfId="0" applyNumberFormat="1" applyFont="1" applyFill="1" applyBorder="1"/>
    <xf numFmtId="0" fontId="1" fillId="10" borderId="21" xfId="0" applyFont="1" applyFill="1" applyBorder="1"/>
    <xf numFmtId="3" fontId="1" fillId="10" borderId="21" xfId="0" applyNumberFormat="1" applyFont="1" applyFill="1" applyBorder="1"/>
    <xf numFmtId="0" fontId="1" fillId="10" borderId="21" xfId="0" applyFont="1" applyFill="1" applyBorder="1" applyAlignment="1">
      <alignment wrapText="1"/>
    </xf>
    <xf numFmtId="0" fontId="1" fillId="10" borderId="1" xfId="0" applyFont="1" applyFill="1" applyBorder="1" applyAlignment="1">
      <alignment wrapText="1"/>
    </xf>
    <xf numFmtId="0" fontId="11" fillId="0" borderId="0" xfId="0" applyFont="1"/>
    <xf numFmtId="170" fontId="2" fillId="0" borderId="0" xfId="0" applyNumberFormat="1" applyFont="1" applyProtection="1">
      <protection locked="0"/>
    </xf>
    <xf numFmtId="0" fontId="12" fillId="0" borderId="0" xfId="0" applyFont="1" applyAlignment="1">
      <alignment horizontal="right"/>
    </xf>
    <xf numFmtId="9" fontId="1" fillId="0" borderId="1" xfId="0" applyNumberFormat="1" applyFont="1" applyBorder="1" applyAlignment="1">
      <alignment horizontal="center" vertical="center"/>
    </xf>
    <xf numFmtId="173" fontId="2" fillId="0" borderId="1" xfId="24" applyNumberFormat="1" applyFont="1" applyFill="1" applyBorder="1" applyAlignment="1" applyProtection="1">
      <alignment horizontal="center"/>
      <protection locked="0"/>
    </xf>
    <xf numFmtId="3" fontId="1" fillId="0" borderId="1" xfId="21" applyNumberFormat="1" applyFont="1" applyFill="1" applyBorder="1" applyProtection="1">
      <protection locked="0"/>
    </xf>
    <xf numFmtId="3" fontId="1" fillId="0" borderId="14" xfId="14" applyNumberFormat="1" applyBorder="1" applyProtection="1">
      <protection locked="0"/>
    </xf>
    <xf numFmtId="3" fontId="1" fillId="0" borderId="14" xfId="14" applyNumberFormat="1" applyBorder="1"/>
    <xf numFmtId="3" fontId="1" fillId="0" borderId="1" xfId="14" applyNumberFormat="1" applyBorder="1" applyAlignment="1" applyProtection="1">
      <alignment horizontal="right"/>
      <protection locked="0"/>
    </xf>
    <xf numFmtId="3" fontId="1" fillId="9" borderId="1" xfId="14" applyNumberFormat="1" applyFill="1" applyBorder="1" applyProtection="1">
      <protection locked="0"/>
    </xf>
    <xf numFmtId="3" fontId="1" fillId="0" borderId="1" xfId="0" applyNumberFormat="1" applyFont="1" applyBorder="1" applyAlignment="1">
      <alignment horizontal="right" vertical="center"/>
    </xf>
    <xf numFmtId="3" fontId="1" fillId="0" borderId="1" xfId="0" applyNumberFormat="1" applyFont="1" applyBorder="1" applyAlignment="1" applyProtection="1">
      <alignment horizontal="right" vertical="center"/>
      <protection locked="0"/>
    </xf>
    <xf numFmtId="3" fontId="1" fillId="0" borderId="0" xfId="0" applyNumberFormat="1" applyFont="1" applyAlignment="1">
      <alignment horizontal="right"/>
    </xf>
    <xf numFmtId="3" fontId="17" fillId="0" borderId="1" xfId="0" applyNumberFormat="1" applyFont="1" applyBorder="1" applyAlignment="1">
      <alignment horizontal="right" vertical="center"/>
    </xf>
    <xf numFmtId="3" fontId="20" fillId="0" borderId="1" xfId="0" applyNumberFormat="1" applyFont="1" applyBorder="1" applyAlignment="1" applyProtection="1">
      <alignment horizontal="right" vertical="center"/>
      <protection locked="0"/>
    </xf>
    <xf numFmtId="3" fontId="20" fillId="0" borderId="16" xfId="0" applyNumberFormat="1" applyFont="1" applyBorder="1" applyAlignment="1" applyProtection="1">
      <alignment horizontal="right" vertical="center"/>
      <protection locked="0"/>
    </xf>
    <xf numFmtId="3" fontId="17" fillId="0" borderId="16" xfId="0" applyNumberFormat="1" applyFont="1" applyBorder="1" applyAlignment="1">
      <alignment horizontal="right" vertical="center"/>
    </xf>
    <xf numFmtId="1" fontId="1" fillId="0" borderId="0" xfId="24" applyNumberFormat="1" applyFont="1" applyFill="1" applyBorder="1" applyAlignment="1" applyProtection="1">
      <alignment horizontal="right"/>
      <protection locked="0"/>
    </xf>
    <xf numFmtId="1" fontId="1" fillId="0" borderId="0" xfId="24" applyNumberFormat="1" applyFont="1" applyFill="1" applyBorder="1" applyProtection="1">
      <protection locked="0"/>
    </xf>
    <xf numFmtId="1" fontId="2" fillId="0" borderId="0" xfId="24" applyNumberFormat="1" applyFont="1" applyFill="1" applyBorder="1" applyProtection="1"/>
    <xf numFmtId="0" fontId="19" fillId="0" borderId="0" xfId="0" applyFont="1" applyAlignment="1">
      <alignment horizontal="center" vertical="center"/>
    </xf>
    <xf numFmtId="38" fontId="2" fillId="0" borderId="6" xfId="0" applyNumberFormat="1" applyFont="1" applyBorder="1" applyAlignment="1">
      <alignment vertical="center"/>
    </xf>
    <xf numFmtId="0" fontId="1" fillId="12" borderId="10" xfId="14" applyFill="1" applyBorder="1"/>
    <xf numFmtId="0" fontId="1" fillId="13" borderId="10" xfId="14" applyFill="1" applyBorder="1"/>
    <xf numFmtId="3" fontId="2" fillId="13" borderId="1" xfId="21" applyNumberFormat="1" applyFont="1" applyFill="1" applyBorder="1" applyProtection="1"/>
    <xf numFmtId="0" fontId="1" fillId="0" borderId="20" xfId="14" applyBorder="1" applyAlignment="1">
      <alignment horizontal="right"/>
    </xf>
    <xf numFmtId="0" fontId="1" fillId="0" borderId="23" xfId="14" applyBorder="1" applyAlignment="1">
      <alignment horizontal="left" indent="1"/>
    </xf>
    <xf numFmtId="0" fontId="1" fillId="0" borderId="15" xfId="14" applyBorder="1"/>
    <xf numFmtId="0" fontId="2" fillId="13" borderId="3" xfId="14" applyFont="1" applyFill="1" applyBorder="1"/>
    <xf numFmtId="0" fontId="2" fillId="13" borderId="10" xfId="14" applyFont="1" applyFill="1" applyBorder="1"/>
    <xf numFmtId="0" fontId="2" fillId="13" borderId="20" xfId="14" applyFont="1" applyFill="1" applyBorder="1" applyAlignment="1">
      <alignment horizontal="left"/>
    </xf>
    <xf numFmtId="0" fontId="2" fillId="13" borderId="23" xfId="14" applyFont="1" applyFill="1" applyBorder="1" applyAlignment="1">
      <alignment horizontal="left"/>
    </xf>
    <xf numFmtId="0" fontId="1" fillId="13" borderId="11" xfId="14" applyFill="1" applyBorder="1"/>
    <xf numFmtId="0" fontId="1" fillId="13" borderId="3" xfId="14" applyFill="1" applyBorder="1"/>
    <xf numFmtId="0" fontId="1" fillId="13" borderId="0" xfId="14" applyFill="1"/>
    <xf numFmtId="0" fontId="1" fillId="12" borderId="13" xfId="14" applyFill="1" applyBorder="1"/>
    <xf numFmtId="0" fontId="2" fillId="12" borderId="10" xfId="14" applyFont="1" applyFill="1" applyBorder="1" applyAlignment="1">
      <alignment horizontal="center" vertical="center"/>
    </xf>
    <xf numFmtId="0" fontId="1" fillId="12" borderId="10" xfId="14" applyFill="1" applyBorder="1" applyAlignment="1">
      <alignment horizontal="center" vertical="center"/>
    </xf>
    <xf numFmtId="0" fontId="1" fillId="12" borderId="11" xfId="14" applyFill="1" applyBorder="1" applyAlignment="1">
      <alignment horizontal="center" vertical="center"/>
    </xf>
    <xf numFmtId="0" fontId="25" fillId="12" borderId="1" xfId="14" applyFont="1" applyFill="1" applyBorder="1" applyAlignment="1">
      <alignment horizontal="center" vertical="center"/>
    </xf>
    <xf numFmtId="0" fontId="1" fillId="12" borderId="9" xfId="14" applyFill="1" applyBorder="1" applyAlignment="1">
      <alignment horizontal="right"/>
    </xf>
    <xf numFmtId="0" fontId="1" fillId="12" borderId="16" xfId="14" applyFill="1" applyBorder="1" applyAlignment="1">
      <alignment horizontal="right"/>
    </xf>
    <xf numFmtId="3" fontId="2" fillId="13" borderId="1" xfId="14" applyNumberFormat="1" applyFont="1" applyFill="1" applyBorder="1"/>
    <xf numFmtId="0" fontId="10" fillId="0" borderId="4" xfId="0" applyFont="1" applyBorder="1"/>
    <xf numFmtId="0" fontId="10" fillId="0" borderId="5" xfId="0" applyFont="1" applyBorder="1"/>
    <xf numFmtId="0" fontId="44" fillId="0" borderId="5" xfId="0" applyFont="1" applyBorder="1"/>
    <xf numFmtId="0" fontId="10" fillId="0" borderId="6" xfId="0" applyFont="1" applyBorder="1"/>
    <xf numFmtId="0" fontId="44" fillId="0" borderId="0" xfId="0" applyFont="1"/>
    <xf numFmtId="0" fontId="10" fillId="0" borderId="7" xfId="0" applyFont="1" applyBorder="1"/>
    <xf numFmtId="0" fontId="10" fillId="0" borderId="8" xfId="0" applyFont="1" applyBorder="1"/>
    <xf numFmtId="0" fontId="10" fillId="11" borderId="7" xfId="0" applyFont="1" applyFill="1" applyBorder="1"/>
    <xf numFmtId="0" fontId="12" fillId="11" borderId="0" xfId="0" applyFont="1" applyFill="1"/>
    <xf numFmtId="0" fontId="10" fillId="11" borderId="0" xfId="0" applyFont="1" applyFill="1"/>
    <xf numFmtId="0" fontId="10" fillId="11" borderId="5" xfId="0" applyFont="1" applyFill="1" applyBorder="1"/>
    <xf numFmtId="0" fontId="10" fillId="11" borderId="5" xfId="0" applyFont="1" applyFill="1" applyBorder="1" applyAlignment="1">
      <alignment horizontal="center"/>
    </xf>
    <xf numFmtId="0" fontId="10" fillId="11" borderId="8" xfId="0" applyFont="1" applyFill="1" applyBorder="1"/>
    <xf numFmtId="0" fontId="33" fillId="11" borderId="0" xfId="0" applyFont="1" applyFill="1"/>
    <xf numFmtId="0" fontId="33" fillId="11" borderId="0" xfId="0" applyFont="1" applyFill="1" applyAlignment="1">
      <alignment horizontal="center"/>
    </xf>
    <xf numFmtId="0" fontId="10" fillId="11" borderId="0" xfId="0" applyFont="1" applyFill="1" applyAlignment="1">
      <alignment horizontal="center"/>
    </xf>
    <xf numFmtId="0" fontId="10" fillId="11" borderId="7" xfId="0" applyFont="1" applyFill="1" applyBorder="1" applyAlignment="1">
      <alignment vertical="center"/>
    </xf>
    <xf numFmtId="0" fontId="34" fillId="5" borderId="38" xfId="0" applyFont="1" applyFill="1" applyBorder="1" applyAlignment="1">
      <alignment vertical="center"/>
    </xf>
    <xf numFmtId="0" fontId="33" fillId="11" borderId="0" xfId="0" applyFont="1" applyFill="1" applyAlignment="1">
      <alignment horizontal="left" vertical="center"/>
    </xf>
    <xf numFmtId="0" fontId="10" fillId="11" borderId="0" xfId="0" applyFont="1" applyFill="1" applyAlignment="1">
      <alignment vertical="center"/>
    </xf>
    <xf numFmtId="172" fontId="34" fillId="5" borderId="38" xfId="0" applyNumberFormat="1" applyFont="1" applyFill="1" applyBorder="1" applyAlignment="1" applyProtection="1">
      <alignment horizontal="left" vertical="center"/>
      <protection locked="0"/>
    </xf>
    <xf numFmtId="0" fontId="36" fillId="11" borderId="0" xfId="0" applyFont="1" applyFill="1" applyAlignment="1">
      <alignment horizontal="left" vertical="center"/>
    </xf>
    <xf numFmtId="0" fontId="10" fillId="11" borderId="0" xfId="0" applyFont="1" applyFill="1" applyAlignment="1">
      <alignment horizontal="left" vertical="center"/>
    </xf>
    <xf numFmtId="0" fontId="10" fillId="11" borderId="18" xfId="0" applyFont="1" applyFill="1" applyBorder="1" applyAlignment="1">
      <alignment vertical="center"/>
    </xf>
    <xf numFmtId="0" fontId="10" fillId="2" borderId="4" xfId="0" applyFont="1" applyFill="1" applyBorder="1"/>
    <xf numFmtId="0" fontId="10" fillId="2" borderId="5" xfId="0" applyFont="1" applyFill="1" applyBorder="1"/>
    <xf numFmtId="0" fontId="10" fillId="2" borderId="6" xfId="0" applyFont="1" applyFill="1" applyBorder="1"/>
    <xf numFmtId="0" fontId="10" fillId="2" borderId="7" xfId="0" applyFont="1" applyFill="1" applyBorder="1"/>
    <xf numFmtId="0" fontId="10" fillId="2" borderId="0" xfId="0" applyFont="1" applyFill="1"/>
    <xf numFmtId="0" fontId="10" fillId="2" borderId="8" xfId="0" applyFont="1" applyFill="1" applyBorder="1"/>
    <xf numFmtId="0" fontId="12" fillId="2" borderId="17" xfId="0" applyFont="1" applyFill="1" applyBorder="1"/>
    <xf numFmtId="0" fontId="12" fillId="2" borderId="18" xfId="0" applyFont="1" applyFill="1" applyBorder="1"/>
    <xf numFmtId="0" fontId="10" fillId="2" borderId="18" xfId="0" applyFont="1" applyFill="1" applyBorder="1"/>
    <xf numFmtId="0" fontId="10" fillId="2" borderId="19" xfId="0" applyFont="1" applyFill="1" applyBorder="1"/>
    <xf numFmtId="0" fontId="37" fillId="11" borderId="0" xfId="0" applyFont="1" applyFill="1"/>
    <xf numFmtId="0" fontId="38" fillId="11" borderId="0" xfId="0" applyFont="1" applyFill="1"/>
    <xf numFmtId="0" fontId="39" fillId="11" borderId="0" xfId="0" applyFont="1" applyFill="1"/>
    <xf numFmtId="0" fontId="40" fillId="11" borderId="0" xfId="0" applyFont="1" applyFill="1"/>
    <xf numFmtId="0" fontId="36" fillId="11" borderId="8" xfId="0" applyFont="1" applyFill="1" applyBorder="1" applyAlignment="1">
      <alignment horizontal="center"/>
    </xf>
    <xf numFmtId="0" fontId="35" fillId="11" borderId="0" xfId="0" applyFont="1" applyFill="1"/>
    <xf numFmtId="0" fontId="41" fillId="11" borderId="0" xfId="0" applyFont="1" applyFill="1"/>
    <xf numFmtId="0" fontId="41" fillId="11" borderId="18" xfId="0" applyFont="1" applyFill="1" applyBorder="1"/>
    <xf numFmtId="0" fontId="42" fillId="11" borderId="0" xfId="0" applyFont="1" applyFill="1" applyAlignment="1">
      <alignment vertical="top"/>
    </xf>
    <xf numFmtId="0" fontId="8" fillId="11" borderId="0" xfId="0" applyFont="1" applyFill="1"/>
    <xf numFmtId="0" fontId="12" fillId="4" borderId="1" xfId="0" applyFont="1" applyFill="1" applyBorder="1"/>
    <xf numFmtId="0" fontId="10" fillId="4" borderId="11" xfId="0" applyFont="1" applyFill="1" applyBorder="1"/>
    <xf numFmtId="0" fontId="12" fillId="4" borderId="21" xfId="0" applyFont="1" applyFill="1" applyBorder="1"/>
    <xf numFmtId="0" fontId="10" fillId="14" borderId="9" xfId="0" applyFont="1" applyFill="1" applyBorder="1"/>
    <xf numFmtId="0" fontId="10" fillId="0" borderId="14" xfId="0" applyFont="1" applyBorder="1"/>
    <xf numFmtId="0" fontId="10" fillId="14" borderId="21" xfId="0" applyFont="1" applyFill="1" applyBorder="1"/>
    <xf numFmtId="0" fontId="10" fillId="14" borderId="16" xfId="0" applyFont="1" applyFill="1" applyBorder="1"/>
    <xf numFmtId="3" fontId="12" fillId="0" borderId="0" xfId="0" applyNumberFormat="1" applyFont="1"/>
    <xf numFmtId="0" fontId="45" fillId="0" borderId="0" xfId="0" applyFont="1" applyAlignment="1">
      <alignment horizontal="right"/>
    </xf>
    <xf numFmtId="0" fontId="12" fillId="0" borderId="0" xfId="0" applyFont="1"/>
    <xf numFmtId="0" fontId="46" fillId="0" borderId="0" xfId="0" applyFont="1"/>
    <xf numFmtId="0" fontId="10" fillId="0" borderId="22" xfId="0" applyFont="1" applyBorder="1"/>
    <xf numFmtId="0" fontId="43" fillId="0" borderId="0" xfId="0" applyFont="1" applyAlignment="1">
      <alignment horizontal="center" vertical="center"/>
    </xf>
    <xf numFmtId="0" fontId="30" fillId="10" borderId="4" xfId="0" applyFont="1" applyFill="1" applyBorder="1"/>
    <xf numFmtId="0" fontId="30" fillId="10" borderId="5" xfId="0" applyFont="1" applyFill="1" applyBorder="1"/>
    <xf numFmtId="0" fontId="30" fillId="10" borderId="6" xfId="0" applyFont="1" applyFill="1" applyBorder="1"/>
    <xf numFmtId="0" fontId="30" fillId="10" borderId="18" xfId="0" applyFont="1" applyFill="1" applyBorder="1"/>
    <xf numFmtId="0" fontId="30" fillId="10" borderId="19" xfId="0" applyFont="1" applyFill="1" applyBorder="1"/>
    <xf numFmtId="0" fontId="10" fillId="10" borderId="5" xfId="0" applyFont="1" applyFill="1" applyBorder="1"/>
    <xf numFmtId="0" fontId="10" fillId="10" borderId="6" xfId="0" applyFont="1" applyFill="1" applyBorder="1"/>
    <xf numFmtId="0" fontId="10" fillId="10" borderId="17" xfId="0" applyFont="1" applyFill="1" applyBorder="1"/>
    <xf numFmtId="0" fontId="10" fillId="10" borderId="18" xfId="0" applyFont="1" applyFill="1" applyBorder="1"/>
    <xf numFmtId="0" fontId="10" fillId="10" borderId="19" xfId="0" applyFont="1" applyFill="1" applyBorder="1"/>
    <xf numFmtId="0" fontId="12" fillId="10" borderId="4" xfId="0" applyFont="1" applyFill="1" applyBorder="1"/>
    <xf numFmtId="0" fontId="12" fillId="10" borderId="7" xfId="0" applyFont="1" applyFill="1" applyBorder="1"/>
    <xf numFmtId="0" fontId="10" fillId="10" borderId="0" xfId="0" applyFont="1" applyFill="1"/>
    <xf numFmtId="0" fontId="10" fillId="10" borderId="8" xfId="0" applyFont="1" applyFill="1" applyBorder="1"/>
    <xf numFmtId="0" fontId="10" fillId="10" borderId="7" xfId="0" applyFont="1" applyFill="1" applyBorder="1"/>
    <xf numFmtId="0" fontId="12" fillId="10" borderId="0" xfId="0" applyFont="1" applyFill="1"/>
    <xf numFmtId="0" fontId="1" fillId="12" borderId="22" xfId="14" quotePrefix="1" applyFill="1" applyBorder="1" applyAlignment="1">
      <alignment horizontal="right"/>
    </xf>
    <xf numFmtId="0" fontId="1" fillId="12" borderId="22" xfId="14" applyFill="1" applyBorder="1"/>
    <xf numFmtId="0" fontId="1" fillId="12" borderId="22" xfId="14" applyFill="1" applyBorder="1" applyAlignment="1">
      <alignment horizontal="center"/>
    </xf>
    <xf numFmtId="0" fontId="2" fillId="13" borderId="3" xfId="14" applyFont="1" applyFill="1" applyBorder="1" applyAlignment="1">
      <alignment horizontal="left"/>
    </xf>
    <xf numFmtId="3" fontId="18" fillId="13" borderId="1" xfId="14" applyNumberFormat="1" applyFont="1" applyFill="1" applyBorder="1"/>
    <xf numFmtId="49" fontId="2" fillId="12" borderId="9" xfId="23" applyNumberFormat="1" applyFont="1" applyFill="1" applyBorder="1" applyAlignment="1">
      <alignment horizontal="right"/>
    </xf>
    <xf numFmtId="49" fontId="2" fillId="12" borderId="16" xfId="14" applyNumberFormat="1" applyFont="1" applyFill="1" applyBorder="1" applyAlignment="1">
      <alignment horizontal="right" vertical="center"/>
    </xf>
    <xf numFmtId="0" fontId="2" fillId="12" borderId="1" xfId="14" applyFont="1" applyFill="1" applyBorder="1" applyAlignment="1">
      <alignment horizontal="center"/>
    </xf>
    <xf numFmtId="0" fontId="2" fillId="12" borderId="10" xfId="14" applyFont="1" applyFill="1" applyBorder="1" applyAlignment="1">
      <alignment horizontal="center"/>
    </xf>
    <xf numFmtId="0" fontId="2" fillId="12" borderId="9" xfId="14" applyFont="1" applyFill="1" applyBorder="1" applyAlignment="1">
      <alignment horizontal="right"/>
    </xf>
    <xf numFmtId="0" fontId="2" fillId="12" borderId="16" xfId="14" applyFont="1" applyFill="1" applyBorder="1" applyAlignment="1">
      <alignment horizontal="right"/>
    </xf>
    <xf numFmtId="3" fontId="2" fillId="13" borderId="16" xfId="14" applyNumberFormat="1" applyFont="1" applyFill="1" applyBorder="1"/>
    <xf numFmtId="10" fontId="1" fillId="13" borderId="1" xfId="14" applyNumberFormat="1" applyFill="1" applyBorder="1" applyAlignment="1">
      <alignment horizontal="center"/>
    </xf>
    <xf numFmtId="0" fontId="2" fillId="13" borderId="11" xfId="14" applyFont="1" applyFill="1" applyBorder="1"/>
    <xf numFmtId="0" fontId="2" fillId="13" borderId="20" xfId="14" applyFont="1" applyFill="1" applyBorder="1"/>
    <xf numFmtId="0" fontId="1" fillId="13" borderId="23" xfId="14" applyFill="1" applyBorder="1"/>
    <xf numFmtId="0" fontId="2" fillId="13" borderId="15" xfId="14" applyFont="1" applyFill="1" applyBorder="1"/>
    <xf numFmtId="3" fontId="18" fillId="9" borderId="1" xfId="14" applyNumberFormat="1" applyFont="1" applyFill="1" applyBorder="1" applyProtection="1">
      <protection locked="0"/>
    </xf>
    <xf numFmtId="10" fontId="18" fillId="13" borderId="1" xfId="14" applyNumberFormat="1" applyFont="1" applyFill="1" applyBorder="1" applyAlignment="1">
      <alignment horizontal="center"/>
    </xf>
    <xf numFmtId="0" fontId="1" fillId="12" borderId="32" xfId="0" applyFont="1" applyFill="1" applyBorder="1"/>
    <xf numFmtId="0" fontId="1" fillId="12" borderId="7" xfId="0" applyFont="1" applyFill="1" applyBorder="1"/>
    <xf numFmtId="0" fontId="2" fillId="12" borderId="29" xfId="0" quotePrefix="1" applyFont="1" applyFill="1" applyBorder="1" applyAlignment="1">
      <alignment horizontal="right"/>
    </xf>
    <xf numFmtId="0" fontId="2" fillId="12" borderId="13" xfId="0" applyFont="1" applyFill="1" applyBorder="1"/>
    <xf numFmtId="0" fontId="6" fillId="12" borderId="24" xfId="0" applyFont="1" applyFill="1" applyBorder="1" applyAlignment="1">
      <alignment horizontal="center"/>
    </xf>
    <xf numFmtId="0" fontId="2" fillId="12" borderId="24" xfId="0" applyFont="1" applyFill="1" applyBorder="1"/>
    <xf numFmtId="0" fontId="2" fillId="12" borderId="12" xfId="0" applyFont="1" applyFill="1" applyBorder="1"/>
    <xf numFmtId="0" fontId="2" fillId="12" borderId="1" xfId="0" quotePrefix="1" applyFont="1" applyFill="1" applyBorder="1" applyAlignment="1">
      <alignment horizontal="right"/>
    </xf>
    <xf numFmtId="0" fontId="1" fillId="12" borderId="21" xfId="0" applyFont="1" applyFill="1" applyBorder="1" applyAlignment="1">
      <alignment horizontal="right"/>
    </xf>
    <xf numFmtId="0" fontId="2" fillId="12" borderId="13"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1" fillId="12" borderId="13" xfId="0" applyFont="1" applyFill="1" applyBorder="1" applyAlignment="1">
      <alignment horizontal="left" vertical="center" wrapText="1"/>
    </xf>
    <xf numFmtId="3" fontId="1" fillId="12" borderId="31" xfId="0" applyNumberFormat="1" applyFont="1" applyFill="1" applyBorder="1" applyAlignment="1">
      <alignment horizontal="right" vertical="center"/>
    </xf>
    <xf numFmtId="0" fontId="1" fillId="12" borderId="31" xfId="0" applyFont="1" applyFill="1" applyBorder="1" applyAlignment="1">
      <alignment horizontal="center" vertical="center"/>
    </xf>
    <xf numFmtId="3" fontId="1" fillId="13" borderId="1" xfId="0" applyNumberFormat="1" applyFont="1" applyFill="1" applyBorder="1" applyAlignment="1">
      <alignment horizontal="right" vertical="center"/>
    </xf>
    <xf numFmtId="9" fontId="1" fillId="13" borderId="1" xfId="0" applyNumberFormat="1" applyFont="1" applyFill="1" applyBorder="1" applyAlignment="1">
      <alignment horizontal="center" vertical="center"/>
    </xf>
    <xf numFmtId="49" fontId="17" fillId="12" borderId="3" xfId="0" applyNumberFormat="1" applyFont="1" applyFill="1" applyBorder="1" applyAlignment="1">
      <alignment vertical="center"/>
    </xf>
    <xf numFmtId="49" fontId="17" fillId="12" borderId="13" xfId="0" applyNumberFormat="1" applyFont="1" applyFill="1" applyBorder="1" applyAlignment="1">
      <alignment vertical="center"/>
    </xf>
    <xf numFmtId="3" fontId="17" fillId="12" borderId="1" xfId="0" applyNumberFormat="1" applyFont="1" applyFill="1" applyBorder="1" applyAlignment="1">
      <alignment horizontal="right" vertical="center"/>
    </xf>
    <xf numFmtId="49" fontId="17" fillId="12" borderId="20" xfId="0" applyNumberFormat="1" applyFont="1" applyFill="1" applyBorder="1" applyAlignment="1">
      <alignment vertical="center"/>
    </xf>
    <xf numFmtId="3" fontId="17" fillId="12" borderId="11" xfId="0" applyNumberFormat="1" applyFont="1" applyFill="1" applyBorder="1" applyAlignment="1">
      <alignment horizontal="right" vertical="center"/>
    </xf>
    <xf numFmtId="3" fontId="17" fillId="12" borderId="1" xfId="0" applyNumberFormat="1" applyFont="1" applyFill="1" applyBorder="1"/>
    <xf numFmtId="49" fontId="6" fillId="13" borderId="21" xfId="0" applyNumberFormat="1" applyFont="1" applyFill="1" applyBorder="1" applyAlignment="1">
      <alignment horizontal="center" vertical="center"/>
    </xf>
    <xf numFmtId="3" fontId="17" fillId="13" borderId="1" xfId="0" applyNumberFormat="1" applyFont="1" applyFill="1" applyBorder="1" applyAlignment="1">
      <alignment horizontal="right" vertical="center"/>
    </xf>
    <xf numFmtId="49" fontId="6" fillId="13" borderId="1" xfId="0" applyNumberFormat="1" applyFont="1" applyFill="1" applyBorder="1" applyAlignment="1">
      <alignment horizontal="center" vertical="center"/>
    </xf>
    <xf numFmtId="49" fontId="2" fillId="12" borderId="13" xfId="0" applyNumberFormat="1" applyFont="1" applyFill="1" applyBorder="1" applyAlignment="1">
      <alignment horizontal="right" vertical="center"/>
    </xf>
    <xf numFmtId="0" fontId="2" fillId="12" borderId="12" xfId="0" applyFont="1" applyFill="1" applyBorder="1" applyAlignment="1">
      <alignment horizontal="center" vertical="center"/>
    </xf>
    <xf numFmtId="49" fontId="2" fillId="12" borderId="22" xfId="0" applyNumberFormat="1" applyFont="1" applyFill="1" applyBorder="1" applyAlignment="1">
      <alignment horizontal="right" vertical="center"/>
    </xf>
    <xf numFmtId="0" fontId="2" fillId="12" borderId="15" xfId="0" applyFont="1" applyFill="1" applyBorder="1" applyAlignment="1">
      <alignment horizontal="center" vertical="center"/>
    </xf>
    <xf numFmtId="49" fontId="2" fillId="12" borderId="9" xfId="0" applyNumberFormat="1" applyFont="1" applyFill="1" applyBorder="1" applyAlignment="1">
      <alignment horizontal="right" vertical="center"/>
    </xf>
    <xf numFmtId="49" fontId="2" fillId="12" borderId="16" xfId="0" applyNumberFormat="1" applyFont="1" applyFill="1" applyBorder="1" applyAlignment="1">
      <alignment horizontal="right" vertical="center"/>
    </xf>
    <xf numFmtId="0" fontId="2" fillId="13" borderId="3" xfId="0" applyFont="1" applyFill="1" applyBorder="1" applyAlignment="1">
      <alignment horizontal="left"/>
    </xf>
    <xf numFmtId="0" fontId="2" fillId="13" borderId="10" xfId="0" applyFont="1" applyFill="1" applyBorder="1" applyAlignment="1">
      <alignment horizontal="left"/>
    </xf>
    <xf numFmtId="0" fontId="2" fillId="13" borderId="11" xfId="0" applyFont="1" applyFill="1" applyBorder="1" applyAlignment="1">
      <alignment horizontal="left"/>
    </xf>
    <xf numFmtId="0" fontId="2" fillId="13" borderId="1" xfId="0" applyFont="1" applyFill="1" applyBorder="1" applyAlignment="1">
      <alignment horizontal="center"/>
    </xf>
    <xf numFmtId="0" fontId="2" fillId="13" borderId="11" xfId="0" applyFont="1" applyFill="1" applyBorder="1" applyAlignment="1">
      <alignment horizontal="center"/>
    </xf>
    <xf numFmtId="0" fontId="19" fillId="13" borderId="3" xfId="0" quotePrefix="1" applyFont="1" applyFill="1" applyBorder="1" applyAlignment="1">
      <alignment horizontal="left"/>
    </xf>
    <xf numFmtId="0" fontId="19" fillId="13" borderId="10" xfId="0" quotePrefix="1" applyFont="1" applyFill="1" applyBorder="1" applyAlignment="1">
      <alignment horizontal="left"/>
    </xf>
    <xf numFmtId="0" fontId="1" fillId="13" borderId="11" xfId="0" applyFont="1" applyFill="1" applyBorder="1"/>
    <xf numFmtId="3" fontId="2" fillId="13" borderId="11" xfId="0" applyNumberFormat="1" applyFont="1" applyFill="1" applyBorder="1"/>
    <xf numFmtId="0" fontId="19" fillId="13" borderId="3" xfId="0" applyFont="1" applyFill="1" applyBorder="1"/>
    <xf numFmtId="0" fontId="19" fillId="13" borderId="10" xfId="0" applyFont="1" applyFill="1" applyBorder="1"/>
    <xf numFmtId="3" fontId="1" fillId="13" borderId="11" xfId="0" applyNumberFormat="1" applyFont="1" applyFill="1" applyBorder="1"/>
    <xf numFmtId="0" fontId="2" fillId="13" borderId="3" xfId="0" applyFont="1" applyFill="1" applyBorder="1"/>
    <xf numFmtId="0" fontId="2" fillId="13" borderId="10" xfId="0" applyFont="1" applyFill="1" applyBorder="1"/>
    <xf numFmtId="0" fontId="1" fillId="13" borderId="10" xfId="0" applyFont="1" applyFill="1" applyBorder="1"/>
    <xf numFmtId="3" fontId="1" fillId="13" borderId="1" xfId="0" applyNumberFormat="1" applyFont="1" applyFill="1" applyBorder="1"/>
    <xf numFmtId="3" fontId="2" fillId="13" borderId="1" xfId="0" applyNumberFormat="1" applyFont="1" applyFill="1" applyBorder="1"/>
    <xf numFmtId="0" fontId="2" fillId="13" borderId="11" xfId="0" applyFont="1" applyFill="1" applyBorder="1"/>
    <xf numFmtId="3" fontId="2" fillId="13" borderId="1" xfId="0" applyNumberFormat="1" applyFont="1" applyFill="1" applyBorder="1" applyAlignment="1">
      <alignment horizontal="center"/>
    </xf>
    <xf numFmtId="3" fontId="2" fillId="13" borderId="11" xfId="0" applyNumberFormat="1" applyFont="1" applyFill="1" applyBorder="1" applyAlignment="1">
      <alignment horizontal="center"/>
    </xf>
    <xf numFmtId="0" fontId="2" fillId="12" borderId="26" xfId="0" applyFont="1" applyFill="1" applyBorder="1" applyAlignment="1">
      <alignment horizontal="center"/>
    </xf>
    <xf numFmtId="0" fontId="2" fillId="12" borderId="26" xfId="0" applyFont="1" applyFill="1" applyBorder="1"/>
    <xf numFmtId="0" fontId="2" fillId="12" borderId="29" xfId="0" applyFont="1" applyFill="1" applyBorder="1" applyAlignment="1">
      <alignment horizontal="right"/>
    </xf>
    <xf numFmtId="0" fontId="13" fillId="12" borderId="29" xfId="0" quotePrefix="1" applyFont="1" applyFill="1" applyBorder="1" applyAlignment="1">
      <alignment horizontal="right"/>
    </xf>
    <xf numFmtId="0" fontId="13" fillId="12" borderId="29" xfId="0" applyFont="1" applyFill="1" applyBorder="1" applyAlignment="1">
      <alignment horizontal="right"/>
    </xf>
    <xf numFmtId="0" fontId="15" fillId="12" borderId="30" xfId="0" applyFont="1" applyFill="1" applyBorder="1" applyAlignment="1">
      <alignment horizontal="right"/>
    </xf>
    <xf numFmtId="0" fontId="1" fillId="12" borderId="0" xfId="25" applyFill="1" applyAlignment="1">
      <alignment horizontal="right"/>
    </xf>
    <xf numFmtId="0" fontId="1" fillId="12" borderId="10" xfId="25" applyFill="1" applyBorder="1"/>
    <xf numFmtId="0" fontId="2" fillId="12" borderId="10" xfId="25" applyFont="1" applyFill="1" applyBorder="1" applyAlignment="1">
      <alignment horizontal="center"/>
    </xf>
    <xf numFmtId="0" fontId="2" fillId="12" borderId="11" xfId="25" applyFont="1" applyFill="1" applyBorder="1" applyAlignment="1">
      <alignment horizontal="center"/>
    </xf>
    <xf numFmtId="0" fontId="1" fillId="12" borderId="9" xfId="25" quotePrefix="1" applyFill="1" applyBorder="1" applyAlignment="1">
      <alignment horizontal="right"/>
    </xf>
    <xf numFmtId="0" fontId="1" fillId="12" borderId="9" xfId="25" applyFill="1" applyBorder="1" applyAlignment="1">
      <alignment horizontal="right"/>
    </xf>
    <xf numFmtId="0" fontId="1" fillId="12" borderId="9" xfId="25" applyFill="1" applyBorder="1"/>
    <xf numFmtId="0" fontId="1" fillId="12" borderId="16" xfId="25" applyFill="1" applyBorder="1"/>
    <xf numFmtId="10" fontId="2" fillId="13" borderId="1" xfId="25" applyNumberFormat="1" applyFont="1" applyFill="1" applyBorder="1" applyAlignment="1">
      <alignment horizontal="center"/>
    </xf>
    <xf numFmtId="10" fontId="2" fillId="13" borderId="1" xfId="26" applyNumberFormat="1" applyFont="1" applyFill="1" applyBorder="1" applyAlignment="1">
      <alignment horizontal="center"/>
    </xf>
    <xf numFmtId="10" fontId="2" fillId="13" borderId="1" xfId="27" applyNumberFormat="1" applyFont="1" applyFill="1" applyBorder="1" applyAlignment="1">
      <alignment horizontal="center"/>
    </xf>
    <xf numFmtId="3" fontId="1" fillId="0" borderId="21" xfId="14" applyNumberFormat="1" applyBorder="1" applyProtection="1">
      <protection locked="0"/>
    </xf>
    <xf numFmtId="3" fontId="2" fillId="8" borderId="1" xfId="0" applyNumberFormat="1" applyFont="1" applyFill="1" applyBorder="1" applyAlignment="1">
      <alignment horizontal="center"/>
    </xf>
    <xf numFmtId="0" fontId="12" fillId="9" borderId="4" xfId="0" applyFont="1" applyFill="1" applyBorder="1" applyAlignment="1">
      <alignment horizontal="right"/>
    </xf>
    <xf numFmtId="0" fontId="12" fillId="9" borderId="5" xfId="0" applyFont="1" applyFill="1" applyBorder="1" applyAlignment="1">
      <alignment horizontal="right"/>
    </xf>
    <xf numFmtId="0" fontId="2" fillId="9" borderId="6" xfId="0" applyFont="1" applyFill="1" applyBorder="1" applyAlignment="1">
      <alignment horizontal="right"/>
    </xf>
    <xf numFmtId="0" fontId="12" fillId="9" borderId="7" xfId="0" applyFont="1" applyFill="1" applyBorder="1" applyAlignment="1">
      <alignment horizontal="right"/>
    </xf>
    <xf numFmtId="0" fontId="28" fillId="9" borderId="7" xfId="0" applyFont="1" applyFill="1" applyBorder="1" applyAlignment="1">
      <alignment horizontal="right"/>
    </xf>
    <xf numFmtId="0" fontId="28" fillId="9" borderId="17" xfId="0" applyFont="1" applyFill="1" applyBorder="1" applyAlignment="1">
      <alignment horizontal="right"/>
    </xf>
    <xf numFmtId="0" fontId="1" fillId="9" borderId="24" xfId="0" applyFont="1" applyFill="1" applyBorder="1" applyAlignment="1">
      <alignment horizontal="right"/>
    </xf>
    <xf numFmtId="0" fontId="2" fillId="9" borderId="0" xfId="0" applyFont="1" applyFill="1" applyAlignment="1">
      <alignment horizontal="right"/>
    </xf>
    <xf numFmtId="0" fontId="2" fillId="9" borderId="8" xfId="0" applyFont="1" applyFill="1" applyBorder="1" applyAlignment="1">
      <alignment horizontal="right"/>
    </xf>
    <xf numFmtId="0" fontId="12" fillId="9" borderId="0" xfId="0" applyFont="1" applyFill="1" applyAlignment="1">
      <alignment horizontal="right"/>
    </xf>
    <xf numFmtId="0" fontId="2" fillId="9" borderId="18" xfId="0" applyFont="1" applyFill="1" applyBorder="1" applyAlignment="1">
      <alignment horizontal="right"/>
    </xf>
    <xf numFmtId="0" fontId="2" fillId="9" borderId="19" xfId="0" applyFont="1" applyFill="1" applyBorder="1" applyAlignment="1">
      <alignment horizontal="right"/>
    </xf>
    <xf numFmtId="0" fontId="21" fillId="9" borderId="24" xfId="0" applyFont="1" applyFill="1" applyBorder="1" applyAlignment="1">
      <alignment horizontal="right"/>
    </xf>
    <xf numFmtId="0" fontId="2" fillId="9" borderId="24" xfId="0" applyFont="1" applyFill="1" applyBorder="1" applyAlignment="1">
      <alignment horizontal="right"/>
    </xf>
    <xf numFmtId="49" fontId="25" fillId="12" borderId="21" xfId="0" applyNumberFormat="1" applyFont="1" applyFill="1" applyBorder="1" applyAlignment="1">
      <alignment horizontal="right"/>
    </xf>
    <xf numFmtId="49" fontId="28" fillId="12" borderId="16" xfId="0" applyNumberFormat="1" applyFont="1" applyFill="1" applyBorder="1" applyAlignment="1">
      <alignment horizontal="right"/>
    </xf>
    <xf numFmtId="172" fontId="28" fillId="12" borderId="16" xfId="0" applyNumberFormat="1" applyFont="1" applyFill="1" applyBorder="1" applyAlignment="1">
      <alignment horizontal="right"/>
    </xf>
    <xf numFmtId="49" fontId="1" fillId="12" borderId="1" xfId="0" applyNumberFormat="1" applyFont="1" applyFill="1" applyBorder="1" applyAlignment="1">
      <alignment horizontal="center"/>
    </xf>
    <xf numFmtId="49" fontId="1" fillId="12" borderId="1" xfId="0" applyNumberFormat="1" applyFont="1" applyFill="1" applyBorder="1" applyAlignment="1">
      <alignment horizontal="right"/>
    </xf>
    <xf numFmtId="0" fontId="1" fillId="12" borderId="1" xfId="0" applyFont="1" applyFill="1" applyBorder="1"/>
    <xf numFmtId="3" fontId="1" fillId="12" borderId="1" xfId="0" applyNumberFormat="1" applyFont="1" applyFill="1" applyBorder="1"/>
    <xf numFmtId="0" fontId="1" fillId="0" borderId="3" xfId="14" applyBorder="1" applyAlignment="1" applyProtection="1">
      <alignment horizontal="left"/>
      <protection locked="0"/>
    </xf>
    <xf numFmtId="0" fontId="6" fillId="13" borderId="1" xfId="0" applyFont="1" applyFill="1" applyBorder="1" applyAlignment="1">
      <alignment horizontal="center" wrapText="1"/>
    </xf>
    <xf numFmtId="0" fontId="2" fillId="7" borderId="0" xfId="0" applyFont="1" applyFill="1" applyAlignment="1">
      <alignment horizontal="right"/>
    </xf>
    <xf numFmtId="3" fontId="2" fillId="0" borderId="0" xfId="0" applyNumberFormat="1" applyFont="1" applyAlignment="1">
      <alignment horizontal="center"/>
    </xf>
    <xf numFmtId="0" fontId="2" fillId="0" borderId="22" xfId="0" applyFont="1" applyBorder="1"/>
    <xf numFmtId="4" fontId="2" fillId="0" borderId="21" xfId="14" applyNumberFormat="1" applyFont="1" applyBorder="1" applyProtection="1">
      <protection locked="0"/>
    </xf>
    <xf numFmtId="4" fontId="2" fillId="0" borderId="1" xfId="14" applyNumberFormat="1" applyFont="1" applyBorder="1" applyProtection="1">
      <protection locked="0"/>
    </xf>
    <xf numFmtId="3" fontId="2" fillId="0" borderId="21" xfId="14" applyNumberFormat="1" applyFont="1" applyBorder="1" applyAlignment="1">
      <alignment vertical="center"/>
    </xf>
    <xf numFmtId="3" fontId="2" fillId="0" borderId="1" xfId="14" applyNumberFormat="1" applyFont="1" applyBorder="1" applyAlignment="1">
      <alignment vertical="center"/>
    </xf>
    <xf numFmtId="175" fontId="2" fillId="0" borderId="34" xfId="0" applyNumberFormat="1" applyFont="1" applyBorder="1" applyAlignment="1">
      <alignment vertical="center"/>
    </xf>
    <xf numFmtId="176" fontId="1" fillId="0" borderId="21" xfId="21" applyNumberFormat="1" applyFont="1" applyFill="1" applyBorder="1" applyProtection="1">
      <protection locked="0"/>
    </xf>
    <xf numFmtId="176" fontId="1" fillId="0" borderId="12" xfId="21" applyNumberFormat="1" applyFont="1" applyFill="1" applyBorder="1" applyProtection="1">
      <protection locked="0"/>
    </xf>
    <xf numFmtId="176" fontId="1" fillId="0" borderId="1" xfId="21" applyNumberFormat="1" applyFont="1" applyFill="1" applyBorder="1" applyProtection="1">
      <protection locked="0"/>
    </xf>
    <xf numFmtId="176" fontId="1" fillId="0" borderId="11" xfId="21" applyNumberFormat="1" applyFont="1" applyFill="1" applyBorder="1" applyProtection="1">
      <protection locked="0"/>
    </xf>
    <xf numFmtId="176" fontId="1" fillId="0" borderId="16" xfId="21" applyNumberFormat="1" applyFont="1" applyFill="1" applyBorder="1" applyProtection="1">
      <protection locked="0"/>
    </xf>
    <xf numFmtId="176" fontId="1" fillId="0" borderId="15" xfId="21" applyNumberFormat="1" applyFont="1" applyFill="1" applyBorder="1" applyProtection="1">
      <protection locked="0"/>
    </xf>
    <xf numFmtId="176" fontId="1" fillId="0" borderId="9" xfId="21" applyNumberFormat="1" applyFont="1" applyFill="1" applyBorder="1" applyProtection="1">
      <protection locked="0"/>
    </xf>
    <xf numFmtId="176" fontId="1" fillId="0" borderId="14" xfId="21" applyNumberFormat="1" applyFont="1" applyFill="1" applyBorder="1" applyProtection="1">
      <protection locked="0"/>
    </xf>
    <xf numFmtId="0" fontId="17" fillId="13" borderId="21" xfId="0" applyFont="1" applyFill="1" applyBorder="1" applyAlignment="1">
      <alignment horizontal="center"/>
    </xf>
    <xf numFmtId="2" fontId="1" fillId="0" borderId="11" xfId="0" applyNumberFormat="1" applyFont="1" applyBorder="1" applyProtection="1">
      <protection locked="0"/>
    </xf>
    <xf numFmtId="3" fontId="18" fillId="0" borderId="1" xfId="24" applyNumberFormat="1" applyFont="1" applyFill="1" applyBorder="1" applyProtection="1">
      <protection locked="0"/>
    </xf>
    <xf numFmtId="3" fontId="18" fillId="0" borderId="21" xfId="24" applyNumberFormat="1" applyFont="1" applyFill="1" applyBorder="1" applyProtection="1">
      <protection locked="0"/>
    </xf>
    <xf numFmtId="3" fontId="18" fillId="5" borderId="21" xfId="24" applyNumberFormat="1" applyFont="1" applyFill="1" applyBorder="1" applyProtection="1">
      <protection locked="0"/>
    </xf>
    <xf numFmtId="0" fontId="47" fillId="0" borderId="23" xfId="14" applyFont="1" applyBorder="1"/>
    <xf numFmtId="3" fontId="2" fillId="0" borderId="1" xfId="14" applyNumberFormat="1" applyFont="1" applyBorder="1" applyProtection="1">
      <protection locked="0"/>
    </xf>
    <xf numFmtId="0" fontId="1" fillId="0" borderId="1" xfId="0" applyFont="1" applyBorder="1"/>
    <xf numFmtId="3" fontId="1" fillId="0" borderId="1" xfId="0" applyNumberFormat="1" applyFont="1" applyBorder="1"/>
    <xf numFmtId="0" fontId="48" fillId="0" borderId="0" xfId="0" applyFont="1" applyAlignment="1">
      <alignment vertical="center"/>
    </xf>
    <xf numFmtId="0" fontId="48" fillId="0" borderId="0" xfId="0" applyFont="1"/>
    <xf numFmtId="0" fontId="21" fillId="0" borderId="5" xfId="14" applyFont="1" applyBorder="1" applyAlignment="1">
      <alignment horizontal="center"/>
    </xf>
    <xf numFmtId="0" fontId="1" fillId="0" borderId="3" xfId="0" applyFont="1" applyBorder="1" applyAlignment="1">
      <alignment horizontal="left"/>
    </xf>
    <xf numFmtId="0" fontId="1" fillId="0" borderId="0" xfId="0" applyFont="1" applyAlignment="1">
      <alignment horizontal="center"/>
    </xf>
    <xf numFmtId="0" fontId="2" fillId="12" borderId="24" xfId="0" applyFont="1" applyFill="1" applyBorder="1" applyAlignment="1">
      <alignment horizontal="center" vertical="center"/>
    </xf>
    <xf numFmtId="0" fontId="2" fillId="12" borderId="23" xfId="0" applyFont="1" applyFill="1" applyBorder="1" applyAlignment="1">
      <alignment horizontal="center" vertical="center"/>
    </xf>
    <xf numFmtId="0" fontId="2" fillId="7" borderId="22" xfId="0" applyFont="1" applyFill="1" applyBorder="1" applyAlignment="1">
      <alignment horizontal="right"/>
    </xf>
    <xf numFmtId="0" fontId="1" fillId="0" borderId="0" xfId="14" applyAlignment="1">
      <alignment horizontal="left" indent="2"/>
    </xf>
    <xf numFmtId="0" fontId="1" fillId="0" borderId="0" xfId="0" applyFont="1" applyAlignment="1">
      <alignment horizontal="left" vertical="center" indent="2"/>
    </xf>
    <xf numFmtId="3" fontId="2" fillId="0" borderId="21" xfId="14" applyNumberFormat="1" applyFont="1" applyBorder="1"/>
    <xf numFmtId="10" fontId="2" fillId="0" borderId="1" xfId="14" applyNumberFormat="1" applyFont="1" applyBorder="1"/>
    <xf numFmtId="176" fontId="1" fillId="0" borderId="1" xfId="21" applyNumberFormat="1" applyFont="1" applyFill="1" applyBorder="1" applyAlignment="1" applyProtection="1">
      <alignment horizontal="right"/>
      <protection locked="0"/>
    </xf>
    <xf numFmtId="176" fontId="18" fillId="0" borderId="1" xfId="21" applyNumberFormat="1" applyFont="1" applyFill="1" applyBorder="1" applyProtection="1">
      <protection locked="0"/>
    </xf>
    <xf numFmtId="176" fontId="18" fillId="0" borderId="21" xfId="21" applyNumberFormat="1" applyFont="1" applyFill="1" applyBorder="1" applyProtection="1">
      <protection locked="0"/>
    </xf>
    <xf numFmtId="0" fontId="1" fillId="0" borderId="1" xfId="0" applyFont="1" applyBorder="1" applyAlignment="1" applyProtection="1">
      <alignment horizontal="right" vertical="center"/>
      <protection locked="0"/>
    </xf>
    <xf numFmtId="1" fontId="1" fillId="0" borderId="1" xfId="0" applyNumberFormat="1" applyFont="1" applyBorder="1" applyAlignment="1" applyProtection="1">
      <alignment horizontal="right" vertical="center"/>
      <protection locked="0"/>
    </xf>
    <xf numFmtId="0" fontId="1" fillId="0" borderId="0" xfId="0" applyFont="1" applyAlignment="1">
      <alignment horizontal="right"/>
    </xf>
    <xf numFmtId="0" fontId="1" fillId="0" borderId="0" xfId="0" quotePrefix="1" applyFont="1" applyAlignment="1">
      <alignment horizontal="right"/>
    </xf>
    <xf numFmtId="0" fontId="1" fillId="12" borderId="25" xfId="0" quotePrefix="1" applyFont="1" applyFill="1" applyBorder="1" applyAlignment="1">
      <alignment horizontal="right"/>
    </xf>
    <xf numFmtId="0" fontId="1" fillId="12" borderId="26" xfId="0" quotePrefix="1" applyFont="1" applyFill="1" applyBorder="1" applyAlignment="1">
      <alignment horizontal="right"/>
    </xf>
    <xf numFmtId="0" fontId="1" fillId="12" borderId="26" xfId="0" applyFont="1" applyFill="1" applyBorder="1" applyAlignment="1">
      <alignment horizontal="right"/>
    </xf>
    <xf numFmtId="0" fontId="1" fillId="12" borderId="27" xfId="0" applyFont="1" applyFill="1" applyBorder="1"/>
    <xf numFmtId="0" fontId="1" fillId="12" borderId="28" xfId="0" quotePrefix="1" applyFont="1" applyFill="1" applyBorder="1" applyAlignment="1">
      <alignment horizontal="right"/>
    </xf>
    <xf numFmtId="0" fontId="1" fillId="7" borderId="0" xfId="0" quotePrefix="1" applyFont="1" applyFill="1" applyAlignment="1">
      <alignment horizontal="right"/>
    </xf>
    <xf numFmtId="0" fontId="1" fillId="7" borderId="0" xfId="0" applyFont="1" applyFill="1" applyAlignment="1">
      <alignment horizontal="right"/>
    </xf>
    <xf numFmtId="10" fontId="1" fillId="8" borderId="1" xfId="0" applyNumberFormat="1" applyFont="1" applyFill="1" applyBorder="1" applyAlignment="1">
      <alignment horizontal="center"/>
    </xf>
    <xf numFmtId="10" fontId="1" fillId="0" borderId="0" xfId="0" applyNumberFormat="1" applyFont="1" applyProtection="1">
      <protection locked="0"/>
    </xf>
    <xf numFmtId="10" fontId="1" fillId="0" borderId="0" xfId="0" applyNumberFormat="1" applyFont="1" applyAlignment="1" applyProtection="1">
      <alignment horizontal="center"/>
      <protection locked="0"/>
    </xf>
    <xf numFmtId="0" fontId="1" fillId="7" borderId="0" xfId="0" applyFont="1" applyFill="1"/>
    <xf numFmtId="37" fontId="1" fillId="0" borderId="0" xfId="0" applyNumberFormat="1" applyFont="1" applyAlignment="1">
      <alignment horizontal="center"/>
    </xf>
    <xf numFmtId="37" fontId="1" fillId="0" borderId="0" xfId="0" applyNumberFormat="1" applyFont="1"/>
    <xf numFmtId="10" fontId="1" fillId="0" borderId="0" xfId="0" applyNumberFormat="1" applyFont="1"/>
    <xf numFmtId="0" fontId="1" fillId="7" borderId="0" xfId="0" applyFont="1" applyFill="1" applyAlignment="1">
      <alignment horizontal="left"/>
    </xf>
    <xf numFmtId="3" fontId="1" fillId="0" borderId="23" xfId="0" applyNumberFormat="1" applyFont="1" applyBorder="1" applyAlignment="1" applyProtection="1">
      <alignment horizontal="center"/>
      <protection locked="0"/>
    </xf>
    <xf numFmtId="10" fontId="1" fillId="0" borderId="0" xfId="0" applyNumberFormat="1" applyFont="1" applyAlignment="1">
      <alignment horizontal="center"/>
    </xf>
    <xf numFmtId="3" fontId="1" fillId="0" borderId="21" xfId="0" applyNumberFormat="1" applyFont="1" applyBorder="1" applyAlignment="1">
      <alignment horizontal="center"/>
    </xf>
    <xf numFmtId="2" fontId="1" fillId="15" borderId="24" xfId="0" applyNumberFormat="1" applyFont="1" applyFill="1" applyBorder="1" applyAlignment="1">
      <alignment horizontal="center"/>
    </xf>
    <xf numFmtId="0" fontId="1" fillId="0" borderId="22" xfId="0" applyFont="1" applyBorder="1"/>
    <xf numFmtId="37" fontId="1" fillId="8" borderId="1" xfId="0" applyNumberFormat="1" applyFont="1" applyFill="1" applyBorder="1" applyAlignment="1">
      <alignment horizontal="center"/>
    </xf>
    <xf numFmtId="0" fontId="1" fillId="15" borderId="1" xfId="0" applyFont="1" applyFill="1" applyBorder="1" applyAlignment="1">
      <alignment horizontal="center"/>
    </xf>
    <xf numFmtId="0" fontId="1" fillId="7" borderId="18" xfId="0" applyFont="1" applyFill="1" applyBorder="1" applyAlignment="1">
      <alignment horizontal="right"/>
    </xf>
    <xf numFmtId="0" fontId="1" fillId="7" borderId="18" xfId="0" applyFont="1" applyFill="1" applyBorder="1"/>
    <xf numFmtId="169" fontId="20" fillId="0" borderId="1" xfId="21" applyNumberFormat="1" applyFont="1" applyFill="1" applyBorder="1" applyAlignment="1" applyProtection="1">
      <alignment horizontal="right"/>
      <protection locked="0"/>
    </xf>
    <xf numFmtId="3" fontId="17" fillId="13" borderId="21" xfId="0" applyNumberFormat="1" applyFont="1" applyFill="1" applyBorder="1" applyAlignment="1">
      <alignment horizontal="right"/>
    </xf>
    <xf numFmtId="0" fontId="2" fillId="12" borderId="1" xfId="14" applyFont="1" applyFill="1" applyBorder="1" applyAlignment="1">
      <alignment horizontal="center" vertical="center"/>
    </xf>
    <xf numFmtId="166" fontId="20" fillId="0" borderId="1" xfId="22" applyNumberFormat="1" applyFont="1" applyFill="1" applyBorder="1" applyAlignment="1" applyProtection="1">
      <alignment horizontal="right" vertical="center"/>
      <protection locked="0"/>
    </xf>
    <xf numFmtId="49" fontId="17" fillId="12" borderId="1" xfId="0" applyNumberFormat="1" applyFont="1" applyFill="1" applyBorder="1" applyAlignment="1">
      <alignment vertical="center"/>
    </xf>
    <xf numFmtId="0" fontId="26" fillId="13" borderId="1" xfId="14" applyFont="1" applyFill="1" applyBorder="1" applyAlignment="1">
      <alignment horizontal="center" vertical="center" wrapText="1"/>
    </xf>
    <xf numFmtId="0" fontId="26" fillId="13" borderId="11" xfId="14" applyFont="1" applyFill="1" applyBorder="1" applyAlignment="1">
      <alignment horizontal="center" vertical="center" wrapText="1"/>
    </xf>
    <xf numFmtId="0" fontId="1" fillId="0" borderId="11" xfId="14" applyBorder="1"/>
    <xf numFmtId="3" fontId="2" fillId="0" borderId="1" xfId="21" applyNumberFormat="1" applyFont="1" applyFill="1" applyBorder="1" applyProtection="1">
      <protection locked="0"/>
    </xf>
    <xf numFmtId="3" fontId="2" fillId="13" borderId="1" xfId="24" applyNumberFormat="1" applyFont="1" applyFill="1" applyBorder="1" applyAlignment="1" applyProtection="1">
      <alignment horizontal="right"/>
    </xf>
    <xf numFmtId="3" fontId="2" fillId="13" borderId="1" xfId="24" applyNumberFormat="1" applyFont="1" applyFill="1" applyBorder="1" applyProtection="1"/>
    <xf numFmtId="176" fontId="2" fillId="13" borderId="1" xfId="21" applyNumberFormat="1" applyFont="1" applyFill="1" applyBorder="1" applyProtection="1"/>
    <xf numFmtId="3" fontId="1" fillId="13" borderId="1" xfId="22" applyNumberFormat="1" applyFont="1" applyFill="1" applyBorder="1" applyProtection="1"/>
    <xf numFmtId="3" fontId="1" fillId="13" borderId="1" xfId="22" applyNumberFormat="1" applyFont="1" applyFill="1" applyBorder="1" applyAlignment="1" applyProtection="1">
      <alignment horizontal="right"/>
    </xf>
    <xf numFmtId="3" fontId="1" fillId="13" borderId="1" xfId="0" applyNumberFormat="1" applyFont="1" applyFill="1" applyBorder="1" applyAlignment="1">
      <alignment horizontal="right"/>
    </xf>
    <xf numFmtId="0" fontId="2" fillId="13" borderId="13" xfId="14" applyFont="1" applyFill="1" applyBorder="1" applyAlignment="1">
      <alignment horizontal="left"/>
    </xf>
    <xf numFmtId="0" fontId="1" fillId="13" borderId="24" xfId="14" applyFill="1" applyBorder="1"/>
    <xf numFmtId="0" fontId="2" fillId="13" borderId="24" xfId="14" applyFont="1" applyFill="1" applyBorder="1"/>
    <xf numFmtId="3" fontId="2" fillId="13" borderId="21" xfId="14" applyNumberFormat="1" applyFont="1" applyFill="1" applyBorder="1"/>
    <xf numFmtId="0" fontId="1" fillId="12" borderId="9" xfId="14" quotePrefix="1" applyFill="1" applyBorder="1" applyAlignment="1">
      <alignment horizontal="right"/>
    </xf>
    <xf numFmtId="0" fontId="1" fillId="12" borderId="16" xfId="14" quotePrefix="1" applyFill="1" applyBorder="1" applyAlignment="1">
      <alignment horizontal="right"/>
    </xf>
    <xf numFmtId="0" fontId="2" fillId="0" borderId="3" xfId="14" applyFont="1" applyBorder="1" applyAlignment="1">
      <alignment horizontal="left"/>
    </xf>
    <xf numFmtId="0" fontId="2" fillId="0" borderId="10" xfId="14" applyFont="1" applyBorder="1"/>
    <xf numFmtId="3" fontId="2" fillId="0" borderId="11" xfId="14" applyNumberFormat="1" applyFont="1" applyBorder="1"/>
    <xf numFmtId="0" fontId="2" fillId="0" borderId="11" xfId="14" applyFont="1" applyBorder="1"/>
    <xf numFmtId="0" fontId="2" fillId="0" borderId="39" xfId="14" applyFont="1" applyBorder="1"/>
    <xf numFmtId="0" fontId="2" fillId="13" borderId="23" xfId="14" applyFont="1" applyFill="1" applyBorder="1"/>
    <xf numFmtId="3" fontId="2" fillId="13" borderId="15" xfId="14" applyNumberFormat="1" applyFont="1" applyFill="1" applyBorder="1"/>
    <xf numFmtId="3" fontId="1" fillId="0" borderId="16" xfId="14" applyNumberFormat="1" applyBorder="1"/>
    <xf numFmtId="0" fontId="1" fillId="12" borderId="1" xfId="0" applyFont="1" applyFill="1" applyBorder="1" applyAlignment="1">
      <alignment horizontal="right"/>
    </xf>
    <xf numFmtId="0" fontId="17" fillId="0" borderId="0" xfId="0" applyFont="1" applyAlignment="1">
      <alignment horizontal="center"/>
    </xf>
    <xf numFmtId="3" fontId="17" fillId="0" borderId="0" xfId="0" applyNumberFormat="1" applyFont="1" applyAlignment="1">
      <alignment horizontal="right"/>
    </xf>
    <xf numFmtId="174" fontId="17" fillId="0" borderId="0" xfId="22" applyNumberFormat="1" applyFont="1" applyFill="1" applyBorder="1" applyAlignment="1" applyProtection="1">
      <alignment horizontal="center"/>
    </xf>
    <xf numFmtId="0" fontId="28" fillId="0" borderId="7" xfId="0" applyFont="1" applyBorder="1" applyAlignment="1">
      <alignment horizontal="right"/>
    </xf>
    <xf numFmtId="3" fontId="2" fillId="13" borderId="1" xfId="0" applyNumberFormat="1" applyFont="1" applyFill="1" applyBorder="1" applyAlignment="1">
      <alignment horizontal="right" vertical="center"/>
    </xf>
    <xf numFmtId="3" fontId="50" fillId="9" borderId="1" xfId="14" applyNumberFormat="1" applyFont="1" applyFill="1" applyBorder="1" applyProtection="1">
      <protection locked="0"/>
    </xf>
    <xf numFmtId="0" fontId="20" fillId="0" borderId="1" xfId="0" applyFont="1" applyBorder="1" applyAlignment="1" applyProtection="1">
      <alignment horizontal="left" vertical="center" indent="1"/>
      <protection locked="0"/>
    </xf>
    <xf numFmtId="0" fontId="17" fillId="13" borderId="1" xfId="0" applyFont="1" applyFill="1" applyBorder="1" applyAlignment="1">
      <alignment horizontal="center"/>
    </xf>
    <xf numFmtId="3" fontId="17" fillId="13" borderId="1" xfId="0" applyNumberFormat="1" applyFont="1" applyFill="1" applyBorder="1" applyAlignment="1">
      <alignment horizontal="right"/>
    </xf>
    <xf numFmtId="174" fontId="17" fillId="13" borderId="1" xfId="22" applyNumberFormat="1" applyFont="1" applyFill="1" applyBorder="1" applyAlignment="1" applyProtection="1">
      <alignment horizontal="center"/>
    </xf>
    <xf numFmtId="0" fontId="2" fillId="13" borderId="0" xfId="14" applyFont="1" applyFill="1" applyAlignment="1">
      <alignment horizontal="left"/>
    </xf>
    <xf numFmtId="0" fontId="2" fillId="13" borderId="0" xfId="14" applyFont="1" applyFill="1"/>
    <xf numFmtId="0" fontId="2" fillId="13" borderId="14" xfId="14" applyFont="1" applyFill="1" applyBorder="1"/>
    <xf numFmtId="3" fontId="2" fillId="13" borderId="14" xfId="14" applyNumberFormat="1" applyFont="1" applyFill="1" applyBorder="1"/>
    <xf numFmtId="3" fontId="2" fillId="13" borderId="3" xfId="14" applyNumberFormat="1" applyFont="1" applyFill="1" applyBorder="1"/>
    <xf numFmtId="0" fontId="1" fillId="0" borderId="10" xfId="0" applyFont="1" applyBorder="1" applyAlignment="1">
      <alignment horizontal="left" vertical="center" indent="1"/>
    </xf>
    <xf numFmtId="0" fontId="1" fillId="13" borderId="10" xfId="14" applyFill="1" applyBorder="1" applyAlignment="1">
      <alignment horizontal="right"/>
    </xf>
    <xf numFmtId="3" fontId="2" fillId="0" borderId="11" xfId="14" applyNumberFormat="1" applyFont="1" applyBorder="1" applyProtection="1">
      <protection locked="0"/>
    </xf>
    <xf numFmtId="3" fontId="1" fillId="0" borderId="1" xfId="22" applyNumberFormat="1" applyFont="1" applyFill="1" applyBorder="1" applyAlignment="1" applyProtection="1">
      <alignment horizontal="right"/>
      <protection locked="0"/>
    </xf>
    <xf numFmtId="0" fontId="2" fillId="0" borderId="23" xfId="14" applyFont="1" applyBorder="1" applyAlignment="1">
      <alignment horizontal="left"/>
    </xf>
    <xf numFmtId="0" fontId="1" fillId="0" borderId="23" xfId="0" applyFont="1" applyBorder="1" applyAlignment="1">
      <alignment horizontal="left" vertical="center" indent="1"/>
    </xf>
    <xf numFmtId="0" fontId="2" fillId="0" borderId="23" xfId="14" applyFont="1" applyBorder="1"/>
    <xf numFmtId="0" fontId="2" fillId="0" borderId="15" xfId="14" applyFont="1" applyBorder="1"/>
    <xf numFmtId="3" fontId="2" fillId="0" borderId="15" xfId="14" applyNumberFormat="1" applyFont="1" applyBorder="1" applyProtection="1">
      <protection locked="0"/>
    </xf>
    <xf numFmtId="0" fontId="1" fillId="12" borderId="16" xfId="0" applyFont="1" applyFill="1" applyBorder="1" applyAlignment="1">
      <alignment vertical="top" wrapText="1"/>
    </xf>
    <xf numFmtId="0" fontId="6" fillId="13" borderId="16" xfId="0" applyFont="1" applyFill="1" applyBorder="1" applyAlignment="1">
      <alignment horizontal="center" vertical="center" wrapText="1"/>
    </xf>
    <xf numFmtId="0" fontId="6" fillId="13" borderId="16" xfId="0" applyFont="1" applyFill="1" applyBorder="1" applyAlignment="1">
      <alignment horizontal="center" wrapText="1"/>
    </xf>
    <xf numFmtId="0" fontId="2" fillId="12" borderId="20" xfId="0" applyFont="1" applyFill="1" applyBorder="1"/>
    <xf numFmtId="0" fontId="2" fillId="12" borderId="23" xfId="0" applyFont="1" applyFill="1" applyBorder="1"/>
    <xf numFmtId="0" fontId="2" fillId="12" borderId="15" xfId="0" applyFont="1" applyFill="1" applyBorder="1"/>
    <xf numFmtId="0" fontId="49" fillId="12" borderId="23" xfId="0" applyFont="1" applyFill="1" applyBorder="1"/>
    <xf numFmtId="0" fontId="49" fillId="12" borderId="15" xfId="0" applyFont="1" applyFill="1" applyBorder="1"/>
    <xf numFmtId="0" fontId="6" fillId="13" borderId="20" xfId="0" applyFont="1" applyFill="1" applyBorder="1" applyAlignment="1">
      <alignment horizontal="center" wrapText="1"/>
    </xf>
    <xf numFmtId="166" fontId="20" fillId="0" borderId="3" xfId="22" applyNumberFormat="1" applyFont="1" applyFill="1" applyBorder="1" applyAlignment="1" applyProtection="1">
      <alignment horizontal="right" vertical="center"/>
      <protection locked="0"/>
    </xf>
    <xf numFmtId="174" fontId="17" fillId="13" borderId="13" xfId="22" applyNumberFormat="1" applyFont="1" applyFill="1" applyBorder="1" applyAlignment="1" applyProtection="1">
      <alignment horizontal="center"/>
    </xf>
    <xf numFmtId="174" fontId="17" fillId="13" borderId="3" xfId="22" applyNumberFormat="1" applyFont="1" applyFill="1" applyBorder="1" applyAlignment="1" applyProtection="1">
      <alignment horizontal="center"/>
    </xf>
    <xf numFmtId="3" fontId="1" fillId="0" borderId="24" xfId="0" applyNumberFormat="1" applyFont="1" applyBorder="1" applyProtection="1">
      <protection locked="0"/>
    </xf>
    <xf numFmtId="3" fontId="1" fillId="0" borderId="0" xfId="22" applyNumberFormat="1" applyFont="1" applyFill="1" applyBorder="1" applyProtection="1"/>
    <xf numFmtId="0" fontId="1" fillId="16" borderId="4" xfId="0" applyFont="1" applyFill="1" applyBorder="1"/>
    <xf numFmtId="0" fontId="1" fillId="16" borderId="5" xfId="0" applyFont="1" applyFill="1" applyBorder="1"/>
    <xf numFmtId="0" fontId="1" fillId="16" borderId="6" xfId="0" applyFont="1" applyFill="1" applyBorder="1"/>
    <xf numFmtId="0" fontId="1" fillId="16" borderId="7" xfId="0" applyFont="1" applyFill="1" applyBorder="1"/>
    <xf numFmtId="0" fontId="1" fillId="16" borderId="8" xfId="0" applyFont="1" applyFill="1" applyBorder="1"/>
    <xf numFmtId="0" fontId="2" fillId="17" borderId="22" xfId="28" applyFont="1" applyFill="1" applyBorder="1" applyAlignment="1">
      <alignment horizontal="right"/>
    </xf>
    <xf numFmtId="0" fontId="2" fillId="18" borderId="3" xfId="0" applyFont="1" applyFill="1" applyBorder="1" applyAlignment="1">
      <alignment horizontal="left"/>
    </xf>
    <xf numFmtId="0" fontId="2" fillId="18" borderId="10" xfId="0" quotePrefix="1" applyFont="1" applyFill="1" applyBorder="1" applyAlignment="1">
      <alignment horizontal="left"/>
    </xf>
    <xf numFmtId="0" fontId="2" fillId="18" borderId="11" xfId="0" quotePrefix="1" applyFont="1" applyFill="1" applyBorder="1" applyAlignment="1">
      <alignment horizontal="left"/>
    </xf>
    <xf numFmtId="0" fontId="1" fillId="18" borderId="10" xfId="0" applyFont="1" applyFill="1" applyBorder="1"/>
    <xf numFmtId="0" fontId="1" fillId="18" borderId="11" xfId="0" applyFont="1" applyFill="1" applyBorder="1"/>
    <xf numFmtId="0" fontId="2" fillId="18" borderId="20" xfId="0" applyFont="1" applyFill="1" applyBorder="1" applyAlignment="1">
      <alignment horizontal="left"/>
    </xf>
    <xf numFmtId="0" fontId="2" fillId="18" borderId="23" xfId="0" quotePrefix="1" applyFont="1" applyFill="1" applyBorder="1" applyAlignment="1">
      <alignment horizontal="left"/>
    </xf>
    <xf numFmtId="0" fontId="2" fillId="18" borderId="15" xfId="0" quotePrefix="1" applyFont="1" applyFill="1" applyBorder="1" applyAlignment="1">
      <alignment horizontal="left"/>
    </xf>
    <xf numFmtId="38" fontId="2" fillId="18" borderId="11" xfId="0" applyNumberFormat="1" applyFont="1" applyFill="1" applyBorder="1"/>
    <xf numFmtId="38" fontId="2" fillId="18" borderId="1" xfId="0" applyNumberFormat="1" applyFont="1" applyFill="1" applyBorder="1"/>
    <xf numFmtId="0" fontId="19" fillId="16" borderId="20" xfId="0" applyFont="1" applyFill="1" applyBorder="1"/>
    <xf numFmtId="0" fontId="19" fillId="16" borderId="23" xfId="0" applyFont="1" applyFill="1" applyBorder="1"/>
    <xf numFmtId="0" fontId="19" fillId="16" borderId="15" xfId="0" applyFont="1" applyFill="1" applyBorder="1"/>
    <xf numFmtId="0" fontId="2" fillId="17" borderId="9" xfId="28" applyFont="1" applyFill="1" applyBorder="1" applyAlignment="1">
      <alignment horizontal="right"/>
    </xf>
    <xf numFmtId="0" fontId="1" fillId="16" borderId="23" xfId="0" applyFont="1" applyFill="1" applyBorder="1" applyAlignment="1">
      <alignment horizontal="left"/>
    </xf>
    <xf numFmtId="0" fontId="1" fillId="16" borderId="23" xfId="0" quotePrefix="1" applyFont="1" applyFill="1" applyBorder="1" applyAlignment="1">
      <alignment horizontal="left"/>
    </xf>
    <xf numFmtId="0" fontId="1" fillId="16" borderId="15" xfId="0" quotePrefix="1" applyFont="1" applyFill="1" applyBorder="1" applyAlignment="1">
      <alignment horizontal="left"/>
    </xf>
    <xf numFmtId="38" fontId="1" fillId="16" borderId="1" xfId="0" applyNumberFormat="1" applyFont="1" applyFill="1" applyBorder="1" applyProtection="1">
      <protection locked="0"/>
    </xf>
    <xf numFmtId="0" fontId="1" fillId="16" borderId="10" xfId="0" applyFont="1" applyFill="1" applyBorder="1" applyAlignment="1">
      <alignment horizontal="left"/>
    </xf>
    <xf numFmtId="0" fontId="1" fillId="16" borderId="10" xfId="0" quotePrefix="1" applyFont="1" applyFill="1" applyBorder="1" applyAlignment="1">
      <alignment horizontal="left"/>
    </xf>
    <xf numFmtId="0" fontId="1" fillId="16" borderId="11" xfId="0" quotePrefix="1" applyFont="1" applyFill="1" applyBorder="1" applyAlignment="1">
      <alignment horizontal="left"/>
    </xf>
    <xf numFmtId="0" fontId="1" fillId="16" borderId="10" xfId="0" applyFont="1" applyFill="1" applyBorder="1"/>
    <xf numFmtId="0" fontId="1" fillId="16" borderId="11" xfId="0" applyFont="1" applyFill="1" applyBorder="1"/>
    <xf numFmtId="0" fontId="2" fillId="18" borderId="24" xfId="0" applyFont="1" applyFill="1" applyBorder="1"/>
    <xf numFmtId="0" fontId="2" fillId="18" borderId="12" xfId="0" applyFont="1" applyFill="1" applyBorder="1"/>
    <xf numFmtId="0" fontId="2" fillId="18" borderId="23" xfId="0" applyFont="1" applyFill="1" applyBorder="1"/>
    <xf numFmtId="0" fontId="2" fillId="18" borderId="15" xfId="0" applyFont="1" applyFill="1" applyBorder="1"/>
    <xf numFmtId="0" fontId="2" fillId="16" borderId="10" xfId="0" applyFont="1" applyFill="1" applyBorder="1" applyAlignment="1">
      <alignment horizontal="center" vertical="center"/>
    </xf>
    <xf numFmtId="0" fontId="2" fillId="16" borderId="11" xfId="0" applyFont="1" applyFill="1" applyBorder="1" applyAlignment="1">
      <alignment horizontal="center" vertical="center"/>
    </xf>
    <xf numFmtId="0" fontId="2" fillId="18" borderId="3" xfId="0" applyFont="1" applyFill="1" applyBorder="1"/>
    <xf numFmtId="0" fontId="2" fillId="18" borderId="10" xfId="0" applyFont="1" applyFill="1" applyBorder="1"/>
    <xf numFmtId="0" fontId="2" fillId="18" borderId="11" xfId="0" applyFont="1" applyFill="1" applyBorder="1"/>
    <xf numFmtId="0" fontId="2" fillId="0" borderId="23" xfId="0" applyFont="1" applyBorder="1" applyAlignment="1">
      <alignment vertical="center"/>
    </xf>
    <xf numFmtId="0" fontId="2" fillId="0" borderId="23" xfId="0" applyFont="1" applyBorder="1"/>
    <xf numFmtId="38" fontId="2" fillId="0" borderId="23" xfId="0" applyNumberFormat="1" applyFont="1" applyBorder="1" applyAlignment="1">
      <alignment vertical="center"/>
    </xf>
    <xf numFmtId="38" fontId="2" fillId="0" borderId="15" xfId="0" applyNumberFormat="1" applyFont="1" applyBorder="1" applyAlignment="1">
      <alignment vertical="center"/>
    </xf>
    <xf numFmtId="38" fontId="2" fillId="18" borderId="1" xfId="0" applyNumberFormat="1" applyFont="1" applyFill="1" applyBorder="1" applyAlignment="1">
      <alignment vertical="center"/>
    </xf>
    <xf numFmtId="38" fontId="2" fillId="0" borderId="1" xfId="0" applyNumberFormat="1" applyFont="1" applyBorder="1" applyAlignment="1">
      <alignment vertical="center"/>
    </xf>
    <xf numFmtId="0" fontId="2" fillId="18" borderId="10" xfId="0" applyFont="1" applyFill="1" applyBorder="1" applyAlignment="1">
      <alignment horizontal="left"/>
    </xf>
    <xf numFmtId="0" fontId="2" fillId="16" borderId="10" xfId="0" applyFont="1" applyFill="1" applyBorder="1"/>
    <xf numFmtId="0" fontId="2" fillId="16" borderId="11" xfId="0" applyFont="1" applyFill="1" applyBorder="1"/>
    <xf numFmtId="0" fontId="18" fillId="16" borderId="11" xfId="0" applyFont="1" applyFill="1" applyBorder="1"/>
    <xf numFmtId="38" fontId="1" fillId="16" borderId="11" xfId="0" applyNumberFormat="1" applyFont="1" applyFill="1" applyBorder="1" applyProtection="1">
      <protection locked="0"/>
    </xf>
    <xf numFmtId="0" fontId="1" fillId="16" borderId="11" xfId="0" applyFont="1" applyFill="1" applyBorder="1" applyAlignment="1">
      <alignment horizontal="left"/>
    </xf>
    <xf numFmtId="0" fontId="2" fillId="18" borderId="11" xfId="28" applyFont="1" applyFill="1" applyBorder="1"/>
    <xf numFmtId="0" fontId="2" fillId="18" borderId="3" xfId="28" applyFont="1" applyFill="1" applyBorder="1" applyAlignment="1">
      <alignment horizontal="center"/>
    </xf>
    <xf numFmtId="0" fontId="2" fillId="18" borderId="10" xfId="28" applyFont="1" applyFill="1" applyBorder="1" applyAlignment="1">
      <alignment horizontal="center"/>
    </xf>
    <xf numFmtId="0" fontId="2" fillId="18" borderId="11" xfId="28" applyFont="1" applyFill="1" applyBorder="1" applyAlignment="1">
      <alignment horizontal="center"/>
    </xf>
    <xf numFmtId="0" fontId="2" fillId="17" borderId="16" xfId="28" applyFont="1" applyFill="1" applyBorder="1" applyAlignment="1">
      <alignment horizontal="right"/>
    </xf>
    <xf numFmtId="10" fontId="1" fillId="16" borderId="1" xfId="0" applyNumberFormat="1" applyFont="1" applyFill="1" applyBorder="1" applyProtection="1">
      <protection locked="0"/>
    </xf>
    <xf numFmtId="0" fontId="1" fillId="16" borderId="17" xfId="0" applyFont="1" applyFill="1" applyBorder="1"/>
    <xf numFmtId="0" fontId="1" fillId="16" borderId="18" xfId="0" applyFont="1" applyFill="1" applyBorder="1"/>
    <xf numFmtId="0" fontId="1" fillId="16" borderId="19" xfId="0" applyFont="1" applyFill="1" applyBorder="1"/>
    <xf numFmtId="0" fontId="2" fillId="18" borderId="23" xfId="0" applyFont="1" applyFill="1" applyBorder="1" applyAlignment="1">
      <alignment vertical="center"/>
    </xf>
    <xf numFmtId="0" fontId="1" fillId="0" borderId="23" xfId="0" applyFont="1" applyBorder="1" applyAlignment="1">
      <alignment vertical="center"/>
    </xf>
    <xf numFmtId="3" fontId="1" fillId="0" borderId="11" xfId="14" applyNumberFormat="1" applyBorder="1" applyProtection="1">
      <protection locked="0"/>
    </xf>
    <xf numFmtId="3" fontId="1" fillId="0" borderId="15" xfId="14" applyNumberFormat="1" applyBorder="1" applyProtection="1">
      <protection locked="0"/>
    </xf>
    <xf numFmtId="38" fontId="2" fillId="18" borderId="1" xfId="0" applyNumberFormat="1" applyFont="1" applyFill="1" applyBorder="1" applyProtection="1">
      <protection locked="0"/>
    </xf>
    <xf numFmtId="0" fontId="1" fillId="12" borderId="13" xfId="0" applyFont="1" applyFill="1" applyBorder="1" applyAlignment="1">
      <alignment horizontal="right"/>
    </xf>
    <xf numFmtId="0" fontId="17" fillId="13" borderId="24" xfId="0" applyFont="1" applyFill="1" applyBorder="1" applyAlignment="1">
      <alignment horizontal="center"/>
    </xf>
    <xf numFmtId="3" fontId="17" fillId="13" borderId="24" xfId="0" applyNumberFormat="1" applyFont="1" applyFill="1" applyBorder="1" applyAlignment="1">
      <alignment horizontal="right"/>
    </xf>
    <xf numFmtId="174" fontId="17" fillId="13" borderId="24" xfId="22" applyNumberFormat="1" applyFont="1" applyFill="1" applyBorder="1" applyAlignment="1" applyProtection="1">
      <alignment horizontal="center"/>
    </xf>
    <xf numFmtId="174" fontId="17" fillId="13" borderId="12" xfId="22" applyNumberFormat="1" applyFont="1" applyFill="1" applyBorder="1" applyAlignment="1" applyProtection="1">
      <alignment horizontal="center"/>
    </xf>
    <xf numFmtId="3" fontId="1" fillId="13" borderId="1" xfId="0" applyNumberFormat="1" applyFont="1" applyFill="1" applyBorder="1" applyProtection="1"/>
    <xf numFmtId="0" fontId="8" fillId="5" borderId="4" xfId="0" applyFont="1" applyFill="1" applyBorder="1" applyProtection="1">
      <protection locked="0"/>
    </xf>
    <xf numFmtId="0" fontId="8" fillId="5" borderId="5" xfId="0" applyFont="1" applyFill="1" applyBorder="1" applyProtection="1">
      <protection locked="0"/>
    </xf>
    <xf numFmtId="0" fontId="8" fillId="5" borderId="6" xfId="0" applyFont="1" applyFill="1" applyBorder="1" applyProtection="1">
      <protection locked="0"/>
    </xf>
    <xf numFmtId="0" fontId="8" fillId="5" borderId="17" xfId="0" applyFont="1" applyFill="1" applyBorder="1" applyProtection="1">
      <protection locked="0"/>
    </xf>
    <xf numFmtId="0" fontId="8" fillId="5" borderId="18" xfId="0" applyFont="1" applyFill="1" applyBorder="1" applyProtection="1">
      <protection locked="0"/>
    </xf>
    <xf numFmtId="0" fontId="8" fillId="5" borderId="19" xfId="0" applyFont="1" applyFill="1" applyBorder="1" applyProtection="1">
      <protection locked="0"/>
    </xf>
    <xf numFmtId="0" fontId="33" fillId="9" borderId="0" xfId="0" applyFont="1" applyFill="1" applyAlignment="1">
      <alignment horizontal="left" vertical="center"/>
    </xf>
    <xf numFmtId="0" fontId="34" fillId="5" borderId="0" xfId="0" applyFont="1" applyFill="1" applyAlignment="1" applyProtection="1">
      <alignment horizontal="left" vertical="center"/>
      <protection locked="0"/>
    </xf>
    <xf numFmtId="0" fontId="31" fillId="10" borderId="7" xfId="0" applyFont="1" applyFill="1" applyBorder="1" applyAlignment="1">
      <alignment horizontal="center" vertical="center"/>
    </xf>
    <xf numFmtId="0" fontId="31" fillId="10" borderId="0" xfId="0" applyFont="1" applyFill="1" applyAlignment="1">
      <alignment horizontal="center" vertical="center"/>
    </xf>
    <xf numFmtId="0" fontId="31" fillId="10" borderId="8" xfId="0" applyFont="1" applyFill="1" applyBorder="1" applyAlignment="1">
      <alignment horizontal="center" vertical="center"/>
    </xf>
    <xf numFmtId="0" fontId="32" fillId="10" borderId="17" xfId="0" applyFont="1" applyFill="1" applyBorder="1" applyAlignment="1">
      <alignment horizontal="center"/>
    </xf>
    <xf numFmtId="0" fontId="32" fillId="10" borderId="18" xfId="0" applyFont="1" applyFill="1" applyBorder="1" applyAlignment="1">
      <alignment horizontal="center"/>
    </xf>
    <xf numFmtId="0" fontId="33" fillId="11" borderId="0" xfId="0" applyFont="1" applyFill="1" applyAlignment="1">
      <alignment horizontal="left" vertical="center"/>
    </xf>
    <xf numFmtId="0" fontId="33" fillId="11" borderId="8" xfId="0" applyFont="1" applyFill="1" applyBorder="1" applyAlignment="1">
      <alignment horizontal="left" vertical="center"/>
    </xf>
    <xf numFmtId="49" fontId="34" fillId="5" borderId="35" xfId="0" applyNumberFormat="1" applyFont="1" applyFill="1" applyBorder="1" applyAlignment="1" applyProtection="1">
      <alignment horizontal="left" vertical="center"/>
      <protection locked="0"/>
    </xf>
    <xf numFmtId="49" fontId="34" fillId="5" borderId="36" xfId="0" applyNumberFormat="1" applyFont="1" applyFill="1" applyBorder="1" applyAlignment="1" applyProtection="1">
      <alignment horizontal="left" vertical="center"/>
      <protection locked="0"/>
    </xf>
    <xf numFmtId="49" fontId="34" fillId="5" borderId="37" xfId="0" applyNumberFormat="1" applyFont="1" applyFill="1" applyBorder="1" applyAlignment="1" applyProtection="1">
      <alignment horizontal="left" vertical="center"/>
      <protection locked="0"/>
    </xf>
    <xf numFmtId="0" fontId="35" fillId="5" borderId="35" xfId="0" applyFont="1" applyFill="1" applyBorder="1" applyProtection="1">
      <protection locked="0"/>
    </xf>
    <xf numFmtId="0" fontId="35" fillId="5" borderId="36" xfId="0" applyFont="1" applyFill="1" applyBorder="1" applyProtection="1">
      <protection locked="0"/>
    </xf>
    <xf numFmtId="0" fontId="35" fillId="5" borderId="37" xfId="0" applyFont="1" applyFill="1" applyBorder="1" applyProtection="1">
      <protection locked="0"/>
    </xf>
    <xf numFmtId="0" fontId="8" fillId="5" borderId="35" xfId="0" applyFont="1" applyFill="1" applyBorder="1" applyProtection="1">
      <protection locked="0"/>
    </xf>
    <xf numFmtId="0" fontId="8" fillId="5" borderId="36" xfId="0" applyFont="1" applyFill="1" applyBorder="1" applyProtection="1">
      <protection locked="0"/>
    </xf>
    <xf numFmtId="0" fontId="8" fillId="5" borderId="37" xfId="0" applyFont="1" applyFill="1" applyBorder="1" applyProtection="1">
      <protection locked="0"/>
    </xf>
    <xf numFmtId="0" fontId="35" fillId="5" borderId="4" xfId="0" applyFont="1" applyFill="1" applyBorder="1" applyProtection="1">
      <protection locked="0"/>
    </xf>
    <xf numFmtId="0" fontId="35" fillId="5" borderId="5" xfId="0" applyFont="1" applyFill="1" applyBorder="1" applyProtection="1">
      <protection locked="0"/>
    </xf>
    <xf numFmtId="0" fontId="35" fillId="5" borderId="6" xfId="0" applyFont="1" applyFill="1" applyBorder="1" applyProtection="1">
      <protection locked="0"/>
    </xf>
    <xf numFmtId="0" fontId="35" fillId="5" borderId="17" xfId="0" applyFont="1" applyFill="1" applyBorder="1" applyProtection="1">
      <protection locked="0"/>
    </xf>
    <xf numFmtId="0" fontId="35" fillId="5" borderId="18" xfId="0" applyFont="1" applyFill="1" applyBorder="1" applyProtection="1">
      <protection locked="0"/>
    </xf>
    <xf numFmtId="0" fontId="35" fillId="5" borderId="19" xfId="0" applyFont="1" applyFill="1" applyBorder="1" applyProtection="1">
      <protection locked="0"/>
    </xf>
    <xf numFmtId="0" fontId="12" fillId="11" borderId="7" xfId="0" applyFont="1" applyFill="1" applyBorder="1"/>
    <xf numFmtId="0" fontId="12" fillId="11" borderId="0" xfId="0" applyFont="1" applyFill="1"/>
    <xf numFmtId="0" fontId="33" fillId="0" borderId="35" xfId="0" applyFont="1" applyBorder="1" applyAlignment="1" applyProtection="1">
      <alignment horizontal="center"/>
      <protection locked="0"/>
    </xf>
    <xf numFmtId="0" fontId="33" fillId="0" borderId="36" xfId="0" applyFont="1" applyBorder="1" applyAlignment="1" applyProtection="1">
      <alignment horizontal="center"/>
      <protection locked="0"/>
    </xf>
    <xf numFmtId="0" fontId="33" fillId="0" borderId="37" xfId="0" applyFont="1" applyBorder="1" applyAlignment="1" applyProtection="1">
      <alignment horizontal="center"/>
      <protection locked="0"/>
    </xf>
    <xf numFmtId="0" fontId="21" fillId="0" borderId="5" xfId="14" applyFont="1" applyBorder="1" applyAlignment="1">
      <alignment horizontal="center"/>
    </xf>
    <xf numFmtId="0" fontId="2" fillId="12" borderId="13" xfId="14" applyFont="1" applyFill="1" applyBorder="1" applyAlignment="1">
      <alignment horizontal="center" vertical="center"/>
    </xf>
    <xf numFmtId="0" fontId="2" fillId="12" borderId="12" xfId="14" applyFont="1" applyFill="1" applyBorder="1" applyAlignment="1">
      <alignment horizontal="center" vertical="center"/>
    </xf>
    <xf numFmtId="0" fontId="2" fillId="12" borderId="22" xfId="14" applyFont="1" applyFill="1" applyBorder="1" applyAlignment="1">
      <alignment horizontal="center" vertical="center"/>
    </xf>
    <xf numFmtId="0" fontId="2" fillId="12" borderId="14" xfId="14" applyFont="1" applyFill="1" applyBorder="1" applyAlignment="1">
      <alignment horizontal="center" vertical="center"/>
    </xf>
    <xf numFmtId="0" fontId="2" fillId="12" borderId="21" xfId="14" applyFont="1" applyFill="1" applyBorder="1" applyAlignment="1">
      <alignment horizontal="center" vertical="center"/>
    </xf>
    <xf numFmtId="0" fontId="2" fillId="12" borderId="16" xfId="14" applyFont="1" applyFill="1" applyBorder="1" applyAlignment="1">
      <alignment horizontal="center" vertical="center"/>
    </xf>
    <xf numFmtId="0" fontId="21" fillId="0" borderId="5" xfId="14" applyFont="1" applyBorder="1" applyAlignment="1">
      <alignment horizontal="center" vertical="center"/>
    </xf>
    <xf numFmtId="0" fontId="6" fillId="0" borderId="0" xfId="14" applyFont="1" applyAlignment="1">
      <alignment horizontal="center" vertical="center"/>
    </xf>
    <xf numFmtId="0" fontId="2" fillId="12" borderId="21"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1" fillId="12" borderId="29" xfId="0" applyFont="1" applyFill="1" applyBorder="1" applyAlignment="1">
      <alignment vertical="center"/>
    </xf>
    <xf numFmtId="0" fontId="1" fillId="12" borderId="33" xfId="0" applyFont="1" applyFill="1" applyBorder="1" applyAlignment="1">
      <alignment vertical="center"/>
    </xf>
    <xf numFmtId="0" fontId="2" fillId="12" borderId="13" xfId="0" applyFont="1" applyFill="1" applyBorder="1" applyAlignment="1">
      <alignment vertical="center"/>
    </xf>
    <xf numFmtId="0" fontId="2" fillId="12" borderId="20" xfId="0" applyFont="1" applyFill="1" applyBorder="1" applyAlignment="1">
      <alignment vertical="center"/>
    </xf>
    <xf numFmtId="0" fontId="2" fillId="12" borderId="24" xfId="0" applyFont="1" applyFill="1" applyBorder="1" applyAlignment="1">
      <alignment vertical="center"/>
    </xf>
    <xf numFmtId="0" fontId="2" fillId="12" borderId="12" xfId="0" applyFont="1" applyFill="1" applyBorder="1" applyAlignment="1">
      <alignment vertical="center"/>
    </xf>
    <xf numFmtId="0" fontId="2" fillId="12" borderId="23" xfId="0" applyFont="1" applyFill="1" applyBorder="1" applyAlignment="1">
      <alignment vertical="center"/>
    </xf>
    <xf numFmtId="0" fontId="2" fillId="12" borderId="15" xfId="0" applyFont="1" applyFill="1" applyBorder="1" applyAlignment="1">
      <alignment vertical="center"/>
    </xf>
    <xf numFmtId="169" fontId="1" fillId="12" borderId="21" xfId="21" applyNumberFormat="1" applyFont="1" applyFill="1" applyBorder="1" applyAlignment="1">
      <alignment vertical="center"/>
    </xf>
    <xf numFmtId="169" fontId="1" fillId="12" borderId="16" xfId="21" applyNumberFormat="1" applyFont="1" applyFill="1" applyBorder="1" applyAlignment="1">
      <alignment vertical="center"/>
    </xf>
    <xf numFmtId="0" fontId="2" fillId="12" borderId="24" xfId="0" applyFont="1" applyFill="1" applyBorder="1" applyAlignment="1">
      <alignment horizontal="center" vertical="center"/>
    </xf>
    <xf numFmtId="0" fontId="2" fillId="12" borderId="12" xfId="0" applyFont="1" applyFill="1" applyBorder="1" applyAlignment="1">
      <alignment horizontal="center" vertical="center"/>
    </xf>
    <xf numFmtId="0" fontId="2" fillId="12" borderId="23" xfId="0" applyFont="1" applyFill="1" applyBorder="1" applyAlignment="1">
      <alignment horizontal="center" vertical="center"/>
    </xf>
    <xf numFmtId="0" fontId="2" fillId="12" borderId="15" xfId="0" applyFont="1" applyFill="1" applyBorder="1" applyAlignment="1">
      <alignment horizontal="center" vertical="center"/>
    </xf>
    <xf numFmtId="0" fontId="2" fillId="0" borderId="0" xfId="0" applyFont="1" applyAlignment="1">
      <alignment horizontal="center" vertical="center"/>
    </xf>
    <xf numFmtId="0" fontId="2" fillId="0" borderId="23" xfId="0" applyFont="1" applyBorder="1" applyAlignment="1">
      <alignment horizontal="center" vertical="center"/>
    </xf>
    <xf numFmtId="0" fontId="1" fillId="12" borderId="24" xfId="0" applyFont="1" applyFill="1" applyBorder="1" applyAlignment="1">
      <alignment vertical="center"/>
    </xf>
    <xf numFmtId="0" fontId="1" fillId="12" borderId="12" xfId="0" applyFont="1" applyFill="1" applyBorder="1" applyAlignment="1">
      <alignment vertical="center"/>
    </xf>
    <xf numFmtId="0" fontId="1" fillId="12" borderId="23" xfId="0" applyFont="1" applyFill="1" applyBorder="1" applyAlignment="1">
      <alignment vertical="center"/>
    </xf>
    <xf numFmtId="0" fontId="1" fillId="12" borderId="15" xfId="0" applyFont="1" applyFill="1" applyBorder="1" applyAlignment="1">
      <alignmen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2" fillId="12" borderId="24" xfId="0" applyFont="1" applyFill="1" applyBorder="1" applyAlignment="1">
      <alignment horizontal="center" vertical="center" wrapText="1"/>
    </xf>
    <xf numFmtId="0" fontId="2" fillId="12" borderId="12" xfId="0" applyFont="1" applyFill="1" applyBorder="1" applyAlignment="1">
      <alignment horizontal="center" vertical="center" wrapText="1"/>
    </xf>
    <xf numFmtId="0" fontId="2" fillId="12" borderId="23"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2" fillId="12" borderId="16" xfId="0" applyFont="1" applyFill="1" applyBorder="1" applyAlignment="1">
      <alignment horizontal="center" vertical="center" wrapText="1"/>
    </xf>
    <xf numFmtId="0" fontId="2" fillId="12" borderId="16" xfId="0" quotePrefix="1" applyFont="1" applyFill="1" applyBorder="1" applyAlignment="1">
      <alignment horizontal="center" vertical="center" wrapText="1"/>
    </xf>
    <xf numFmtId="0" fontId="6" fillId="12" borderId="22" xfId="0" applyFont="1" applyFill="1" applyBorder="1" applyAlignment="1">
      <alignment horizontal="center"/>
    </xf>
    <xf numFmtId="0" fontId="6" fillId="12" borderId="0" xfId="0" applyFont="1" applyFill="1" applyAlignment="1">
      <alignment horizontal="center"/>
    </xf>
    <xf numFmtId="0" fontId="6" fillId="12" borderId="14" xfId="0" applyFont="1" applyFill="1" applyBorder="1" applyAlignment="1">
      <alignment horizont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 fillId="0" borderId="3" xfId="0" applyFont="1" applyBorder="1" applyAlignment="1">
      <alignment horizontal="left"/>
    </xf>
    <xf numFmtId="0" fontId="1" fillId="0" borderId="11" xfId="0" applyFont="1" applyBorder="1" applyAlignment="1">
      <alignment horizontal="left"/>
    </xf>
    <xf numFmtId="0" fontId="2" fillId="6" borderId="13"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1" fillId="0" borderId="24" xfId="0" applyFont="1" applyBorder="1" applyAlignment="1">
      <alignment horizontal="left" wrapText="1"/>
    </xf>
    <xf numFmtId="0" fontId="19" fillId="0" borderId="0" xfId="0" applyFont="1" applyAlignment="1">
      <alignment horizontal="left" vertical="center"/>
    </xf>
    <xf numFmtId="0" fontId="7" fillId="0" borderId="5" xfId="0" applyFont="1" applyBorder="1" applyAlignment="1">
      <alignment horizontal="center"/>
    </xf>
    <xf numFmtId="0" fontId="6" fillId="0" borderId="0" xfId="0" applyFont="1" applyAlignment="1">
      <alignment horizontal="center"/>
    </xf>
    <xf numFmtId="0" fontId="2" fillId="6" borderId="3"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19" fillId="0" borderId="3" xfId="0" applyFont="1" applyBorder="1" applyAlignment="1">
      <alignment horizontal="left"/>
    </xf>
    <xf numFmtId="0" fontId="19" fillId="0" borderId="11" xfId="0" applyFont="1" applyBorder="1" applyAlignment="1">
      <alignment horizontal="left"/>
    </xf>
    <xf numFmtId="0" fontId="19" fillId="0" borderId="3" xfId="0" applyFont="1" applyBorder="1" applyAlignment="1">
      <alignment horizontal="left" vertical="center"/>
    </xf>
    <xf numFmtId="0" fontId="19" fillId="0" borderId="11" xfId="0" applyFont="1" applyBorder="1" applyAlignment="1">
      <alignment horizontal="left" vertical="center"/>
    </xf>
    <xf numFmtId="0" fontId="1" fillId="0" borderId="3" xfId="0" applyFont="1" applyBorder="1" applyAlignment="1">
      <alignment horizontal="left" wrapText="1"/>
    </xf>
    <xf numFmtId="0" fontId="1" fillId="0" borderId="11" xfId="0" applyFont="1" applyBorder="1" applyAlignment="1">
      <alignment horizontal="left" wrapText="1"/>
    </xf>
    <xf numFmtId="0" fontId="21" fillId="16" borderId="0" xfId="0" applyFont="1" applyFill="1" applyAlignment="1">
      <alignment horizontal="center" vertical="center"/>
    </xf>
    <xf numFmtId="0" fontId="2" fillId="16" borderId="23" xfId="0" applyFont="1" applyFill="1" applyBorder="1" applyAlignment="1">
      <alignment horizontal="center"/>
    </xf>
    <xf numFmtId="0" fontId="2" fillId="17" borderId="21" xfId="0" applyFont="1" applyFill="1" applyBorder="1" applyAlignment="1">
      <alignment horizontal="center" vertical="center"/>
    </xf>
    <xf numFmtId="0" fontId="2" fillId="17" borderId="9" xfId="0" applyFont="1" applyFill="1" applyBorder="1" applyAlignment="1">
      <alignment horizontal="center" vertical="center"/>
    </xf>
    <xf numFmtId="0" fontId="2" fillId="17" borderId="16" xfId="0" applyFont="1" applyFill="1" applyBorder="1" applyAlignment="1">
      <alignment horizontal="center" vertical="center"/>
    </xf>
    <xf numFmtId="0" fontId="2" fillId="18" borderId="24" xfId="0" applyFont="1" applyFill="1" applyBorder="1" applyAlignment="1">
      <alignment vertical="center"/>
    </xf>
    <xf numFmtId="0" fontId="2" fillId="18" borderId="23" xfId="0" applyFont="1" applyFill="1" applyBorder="1" applyAlignment="1">
      <alignment vertical="center"/>
    </xf>
    <xf numFmtId="38" fontId="2" fillId="18" borderId="21" xfId="0" applyNumberFormat="1" applyFont="1" applyFill="1" applyBorder="1" applyAlignment="1">
      <alignment vertical="center"/>
    </xf>
    <xf numFmtId="38" fontId="2" fillId="18" borderId="16" xfId="0" applyNumberFormat="1" applyFont="1" applyFill="1" applyBorder="1" applyAlignment="1">
      <alignment vertical="center"/>
    </xf>
    <xf numFmtId="0" fontId="1" fillId="16" borderId="10" xfId="0" applyFont="1" applyFill="1" applyBorder="1" applyAlignment="1">
      <alignment horizontal="center"/>
    </xf>
    <xf numFmtId="0" fontId="1" fillId="16" borderId="11" xfId="0" applyFont="1" applyFill="1" applyBorder="1" applyAlignment="1">
      <alignment horizontal="center"/>
    </xf>
    <xf numFmtId="0" fontId="1" fillId="16" borderId="3" xfId="0" applyFont="1" applyFill="1" applyBorder="1" applyAlignment="1">
      <alignment horizontal="center"/>
    </xf>
    <xf numFmtId="49" fontId="6" fillId="12" borderId="21" xfId="0" applyNumberFormat="1" applyFont="1" applyFill="1" applyBorder="1" applyAlignment="1">
      <alignment horizontal="center" vertical="center" wrapText="1"/>
    </xf>
    <xf numFmtId="49" fontId="6" fillId="12" borderId="9" xfId="0" applyNumberFormat="1" applyFont="1" applyFill="1" applyBorder="1" applyAlignment="1">
      <alignment horizontal="center" vertical="center" wrapText="1"/>
    </xf>
    <xf numFmtId="49" fontId="6" fillId="12" borderId="16" xfId="0" applyNumberFormat="1" applyFont="1" applyFill="1" applyBorder="1" applyAlignment="1">
      <alignment horizontal="center" vertical="center" wrapText="1"/>
    </xf>
    <xf numFmtId="49" fontId="6" fillId="12" borderId="13" xfId="0" applyNumberFormat="1" applyFont="1" applyFill="1" applyBorder="1" applyAlignment="1">
      <alignment horizontal="center" vertical="center"/>
    </xf>
    <xf numFmtId="49" fontId="6" fillId="12" borderId="12" xfId="0" applyNumberFormat="1" applyFont="1" applyFill="1" applyBorder="1" applyAlignment="1">
      <alignment horizontal="center" vertical="center"/>
    </xf>
    <xf numFmtId="49" fontId="6" fillId="12" borderId="22" xfId="0" applyNumberFormat="1" applyFont="1" applyFill="1" applyBorder="1" applyAlignment="1">
      <alignment horizontal="center" vertical="center"/>
    </xf>
    <xf numFmtId="49" fontId="6" fillId="12" borderId="14" xfId="0" applyNumberFormat="1" applyFont="1" applyFill="1" applyBorder="1" applyAlignment="1">
      <alignment horizontal="center" vertical="center"/>
    </xf>
    <xf numFmtId="49" fontId="6" fillId="12" borderId="20" xfId="0" applyNumberFormat="1" applyFont="1" applyFill="1" applyBorder="1" applyAlignment="1">
      <alignment horizontal="center" vertical="center"/>
    </xf>
    <xf numFmtId="49" fontId="6" fillId="12" borderId="15" xfId="0" applyNumberFormat="1" applyFont="1" applyFill="1" applyBorder="1" applyAlignment="1">
      <alignment horizontal="center" vertical="center"/>
    </xf>
    <xf numFmtId="0" fontId="6" fillId="12" borderId="21" xfId="0" applyFont="1" applyFill="1" applyBorder="1" applyAlignment="1">
      <alignment horizontal="center" vertical="center" wrapText="1"/>
    </xf>
    <xf numFmtId="0" fontId="6" fillId="12" borderId="9" xfId="0" applyFont="1" applyFill="1" applyBorder="1" applyAlignment="1">
      <alignment horizontal="center" vertical="center" wrapText="1"/>
    </xf>
    <xf numFmtId="0" fontId="6" fillId="12" borderId="16" xfId="0" applyFont="1" applyFill="1" applyBorder="1" applyAlignment="1">
      <alignment horizontal="center" vertical="center" wrapText="1"/>
    </xf>
    <xf numFmtId="0" fontId="17" fillId="12" borderId="3" xfId="0" applyFont="1" applyFill="1" applyBorder="1" applyAlignment="1">
      <alignment horizontal="center" vertical="center"/>
    </xf>
    <xf numFmtId="0" fontId="17" fillId="12" borderId="11" xfId="0" applyFont="1" applyFill="1" applyBorder="1" applyAlignment="1">
      <alignment horizontal="center" vertical="center"/>
    </xf>
    <xf numFmtId="0" fontId="17" fillId="12" borderId="3" xfId="0" applyFont="1" applyFill="1" applyBorder="1" applyAlignment="1">
      <alignment horizontal="center" vertical="center" wrapText="1"/>
    </xf>
    <xf numFmtId="0" fontId="17" fillId="12" borderId="11" xfId="0" applyFont="1" applyFill="1" applyBorder="1" applyAlignment="1">
      <alignment horizontal="center" vertical="center" wrapText="1"/>
    </xf>
    <xf numFmtId="0" fontId="17" fillId="12" borderId="10" xfId="0" applyFont="1" applyFill="1" applyBorder="1" applyAlignment="1">
      <alignment horizontal="center" vertical="center"/>
    </xf>
    <xf numFmtId="0" fontId="2" fillId="8" borderId="22" xfId="0" applyFont="1" applyFill="1" applyBorder="1" applyAlignment="1">
      <alignment horizontal="left"/>
    </xf>
    <xf numFmtId="0" fontId="2" fillId="8" borderId="0" xfId="0" applyFont="1" applyFill="1" applyAlignment="1">
      <alignment horizontal="left"/>
    </xf>
    <xf numFmtId="0" fontId="1" fillId="7" borderId="22" xfId="0" applyFont="1" applyFill="1" applyBorder="1" applyAlignment="1">
      <alignment horizontal="center"/>
    </xf>
    <xf numFmtId="0" fontId="1" fillId="7" borderId="14" xfId="0" applyFont="1" applyFill="1" applyBorder="1" applyAlignment="1">
      <alignment horizontal="center"/>
    </xf>
    <xf numFmtId="0" fontId="2" fillId="7" borderId="22" xfId="0" applyFont="1" applyFill="1" applyBorder="1" applyAlignment="1">
      <alignment horizontal="right"/>
    </xf>
    <xf numFmtId="0" fontId="2" fillId="7" borderId="14" xfId="0" applyFont="1" applyFill="1" applyBorder="1" applyAlignment="1">
      <alignment horizontal="right"/>
    </xf>
    <xf numFmtId="0" fontId="2" fillId="8" borderId="14" xfId="0" applyFont="1" applyFill="1" applyBorder="1" applyAlignment="1">
      <alignment horizontal="left"/>
    </xf>
    <xf numFmtId="37" fontId="2" fillId="0" borderId="3" xfId="0" applyNumberFormat="1" applyFont="1" applyBorder="1" applyAlignment="1" applyProtection="1">
      <alignment horizontal="center"/>
      <protection locked="0"/>
    </xf>
    <xf numFmtId="37" fontId="2" fillId="0" borderId="11" xfId="0" applyNumberFormat="1" applyFont="1" applyBorder="1" applyAlignment="1" applyProtection="1">
      <alignment horizontal="center"/>
      <protection locked="0"/>
    </xf>
    <xf numFmtId="0" fontId="2" fillId="0" borderId="23" xfId="0" applyFont="1" applyBorder="1" applyAlignment="1">
      <alignment horizontal="center"/>
    </xf>
    <xf numFmtId="0" fontId="21" fillId="0" borderId="0" xfId="25" applyFont="1" applyAlignment="1">
      <alignment horizontal="center"/>
    </xf>
  </cellXfs>
  <cellStyles count="29">
    <cellStyle name="Comma" xfId="21" builtinId="3"/>
    <cellStyle name="Comma 2" xfId="1" xr:uid="{00000000-0005-0000-0000-000001000000}"/>
    <cellStyle name="Comma 3" xfId="2" xr:uid="{00000000-0005-0000-0000-000002000000}"/>
    <cellStyle name="Comma 4" xfId="3" xr:uid="{00000000-0005-0000-0000-000003000000}"/>
    <cellStyle name="Comma 5" xfId="20" xr:uid="{00000000-0005-0000-0000-000004000000}"/>
    <cellStyle name="Comma 6" xfId="24" xr:uid="{00000000-0005-0000-0000-000005000000}"/>
    <cellStyle name="Currency" xfId="22" builtinId="4"/>
    <cellStyle name="Currency 2" xfId="4" xr:uid="{00000000-0005-0000-0000-000007000000}"/>
    <cellStyle name="greyed" xfId="5" xr:uid="{00000000-0005-0000-0000-000008000000}"/>
    <cellStyle name="Heading 2 2" xfId="6" xr:uid="{00000000-0005-0000-0000-000009000000}"/>
    <cellStyle name="highlightExposure" xfId="7" xr:uid="{00000000-0005-0000-0000-00000A000000}"/>
    <cellStyle name="highlightText" xfId="8" xr:uid="{00000000-0005-0000-0000-00000B000000}"/>
    <cellStyle name="inputDate" xfId="9" xr:uid="{00000000-0005-0000-0000-00000C000000}"/>
    <cellStyle name="inputExposure" xfId="10" xr:uid="{00000000-0005-0000-0000-00000D000000}"/>
    <cellStyle name="Normal" xfId="0" builtinId="0"/>
    <cellStyle name="Normal 2" xfId="11" xr:uid="{00000000-0005-0000-0000-00000F000000}"/>
    <cellStyle name="Normal 3" xfId="12" xr:uid="{00000000-0005-0000-0000-000010000000}"/>
    <cellStyle name="Normal 4" xfId="13" xr:uid="{00000000-0005-0000-0000-000011000000}"/>
    <cellStyle name="Normal 5" xfId="14" xr:uid="{00000000-0005-0000-0000-000012000000}"/>
    <cellStyle name="Normal 6" xfId="25" xr:uid="{00000000-0005-0000-0000-000013000000}"/>
    <cellStyle name="Normal_FORMIV" xfId="23" xr:uid="{00000000-0005-0000-0000-000014000000}"/>
    <cellStyle name="Normal_INTERFINANCIAL" xfId="28" xr:uid="{00000000-0005-0000-0000-000015000000}"/>
    <cellStyle name="Per cent" xfId="27" builtinId="5"/>
    <cellStyle name="Percent 2" xfId="15" xr:uid="{00000000-0005-0000-0000-000017000000}"/>
    <cellStyle name="Percent 3" xfId="16" xr:uid="{00000000-0005-0000-0000-000018000000}"/>
    <cellStyle name="Percent 4" xfId="17" xr:uid="{00000000-0005-0000-0000-000019000000}"/>
    <cellStyle name="Percent 5" xfId="26" xr:uid="{00000000-0005-0000-0000-00001A000000}"/>
    <cellStyle name="showExposure" xfId="18" xr:uid="{00000000-0005-0000-0000-00001B000000}"/>
    <cellStyle name="showPercentage" xfId="19" xr:uid="{00000000-0005-0000-0000-00001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596900</xdr:colOff>
      <xdr:row>20</xdr:row>
      <xdr:rowOff>114299</xdr:rowOff>
    </xdr:from>
    <xdr:to>
      <xdr:col>14</xdr:col>
      <xdr:colOff>2543</xdr:colOff>
      <xdr:row>22</xdr:row>
      <xdr:rowOff>219074</xdr:rowOff>
    </xdr:to>
    <xdr:sp macro="" textlink="">
      <xdr:nvSpPr>
        <xdr:cNvPr id="3" name="Text Box 17">
          <a:extLst>
            <a:ext uri="{FF2B5EF4-FFF2-40B4-BE49-F238E27FC236}">
              <a16:creationId xmlns:a16="http://schemas.microsoft.com/office/drawing/2014/main" id="{00000000-0008-0000-0100-000003000000}"/>
            </a:ext>
          </a:extLst>
        </xdr:cNvPr>
        <xdr:cNvSpPr txBox="1">
          <a:spLocks noChangeArrowheads="1"/>
        </xdr:cNvSpPr>
      </xdr:nvSpPr>
      <xdr:spPr bwMode="auto">
        <a:xfrm>
          <a:off x="596900" y="4981574"/>
          <a:ext cx="8301993" cy="542925"/>
        </a:xfrm>
        <a:prstGeom prst="rect">
          <a:avLst/>
        </a:prstGeom>
        <a:solidFill>
          <a:schemeClr val="bg1">
            <a:lumMod val="75000"/>
            <a:alpha val="50000"/>
          </a:schemeClr>
        </a:solidFill>
        <a:ln w="0">
          <a:noFill/>
          <a:miter lim="800000"/>
          <a:headEnd/>
          <a:tailEnd/>
        </a:ln>
      </xdr:spPr>
      <xdr:txBody>
        <a:bodyPr vertOverflow="clip" wrap="square" lIns="27432" tIns="22860" rIns="0" bIns="0" anchor="t" upright="1"/>
        <a:lstStyle/>
        <a:p>
          <a:pPr algn="l" rtl="0">
            <a:defRPr sz="1000"/>
          </a:pPr>
          <a:r>
            <a:rPr lang="en-AU" sz="1000" b="1" i="0" strike="noStrike">
              <a:solidFill>
                <a:srgbClr val="000000"/>
              </a:solidFill>
              <a:latin typeface="Arial"/>
              <a:cs typeface="Arial"/>
            </a:rPr>
            <a:t>We certify that the figures in these forms present a true and fair view of the cooperative's position as at the above reporting date.  We undertake that if there are further material facts affecting the cooperative's affairs which, in our judgment, should be disclosed, we will promptly advise the Central Bank of The Bahamas.</a:t>
          </a:r>
        </a:p>
      </xdr:txBody>
    </xdr:sp>
    <xdr:clientData/>
  </xdr:twoCellAnchor>
  <xdr:twoCellAnchor>
    <xdr:from>
      <xdr:col>0</xdr:col>
      <xdr:colOff>337819</xdr:colOff>
      <xdr:row>46</xdr:row>
      <xdr:rowOff>57150</xdr:rowOff>
    </xdr:from>
    <xdr:to>
      <xdr:col>7</xdr:col>
      <xdr:colOff>349256</xdr:colOff>
      <xdr:row>54</xdr:row>
      <xdr:rowOff>9525</xdr:rowOff>
    </xdr:to>
    <xdr:sp macro="" textlink="">
      <xdr:nvSpPr>
        <xdr:cNvPr id="4" name="Text Box 19">
          <a:extLst>
            <a:ext uri="{FF2B5EF4-FFF2-40B4-BE49-F238E27FC236}">
              <a16:creationId xmlns:a16="http://schemas.microsoft.com/office/drawing/2014/main" id="{00000000-0008-0000-0100-000004000000}"/>
            </a:ext>
          </a:extLst>
        </xdr:cNvPr>
        <xdr:cNvSpPr txBox="1">
          <a:spLocks noChangeArrowheads="1"/>
        </xdr:cNvSpPr>
      </xdr:nvSpPr>
      <xdr:spPr bwMode="auto">
        <a:xfrm>
          <a:off x="337819" y="10944225"/>
          <a:ext cx="4707262" cy="1857375"/>
        </a:xfrm>
        <a:prstGeom prst="rect">
          <a:avLst/>
        </a:prstGeom>
        <a:solidFill>
          <a:schemeClr val="bg1">
            <a:lumMod val="85000"/>
            <a:alpha val="50000"/>
          </a:schemeClr>
        </a:solidFill>
        <a:ln w="25400">
          <a:noFill/>
          <a:miter lim="800000"/>
          <a:headEnd/>
          <a:tailEnd/>
        </a:ln>
      </xdr:spPr>
      <xdr:txBody>
        <a:bodyPr vertOverflow="clip" wrap="square" lIns="36576" tIns="27432" rIns="0" bIns="0" anchor="t" upright="1"/>
        <a:lstStyle/>
        <a:p>
          <a:pPr algn="l" rtl="0">
            <a:defRPr sz="1000"/>
          </a:pPr>
          <a:r>
            <a:rPr lang="en-AU" sz="1100" b="1" i="0" u="sng" strike="noStrike">
              <a:solidFill>
                <a:srgbClr val="000000"/>
              </a:solidFill>
              <a:latin typeface="Arial Narrow" pitchFamily="34" charset="0"/>
              <a:cs typeface="Arial"/>
            </a:rPr>
            <a:t>Notes on Completion:</a:t>
          </a:r>
        </a:p>
        <a:p>
          <a:pPr algn="l" rtl="0">
            <a:defRPr sz="1000"/>
          </a:pPr>
          <a:endParaRPr lang="en-AU" sz="1100" b="1" i="0" strike="noStrike">
            <a:solidFill>
              <a:srgbClr val="000000"/>
            </a:solidFill>
            <a:latin typeface="Arial Narrow" pitchFamily="34" charset="0"/>
            <a:cs typeface="Arial"/>
          </a:endParaRPr>
        </a:p>
        <a:p>
          <a:pPr algn="l" rtl="0">
            <a:defRPr sz="1000"/>
          </a:pPr>
          <a:r>
            <a:rPr lang="en-AU" sz="1100" b="0" i="0" strike="noStrike">
              <a:solidFill>
                <a:srgbClr val="000000"/>
              </a:solidFill>
              <a:latin typeface="Arial Narrow" pitchFamily="34" charset="0"/>
              <a:cs typeface="Arial"/>
            </a:rPr>
            <a:t>1.   Complete the form monthly as at the last day of each month unless otherwise agreed, if          </a:t>
          </a:r>
        </a:p>
        <a:p>
          <a:pPr algn="l" rtl="0">
            <a:defRPr sz="1000"/>
          </a:pPr>
          <a:r>
            <a:rPr lang="en-AU" sz="1100" b="0" i="0" strike="noStrike">
              <a:solidFill>
                <a:srgbClr val="000000"/>
              </a:solidFill>
              <a:latin typeface="Arial Narrow" pitchFamily="34" charset="0"/>
              <a:cs typeface="Arial"/>
            </a:rPr>
            <a:t>      the asset base is greater than $1.0 million; otherwise,</a:t>
          </a:r>
          <a:r>
            <a:rPr lang="en-AU" sz="1100" b="0" i="0" strike="noStrike" baseline="0">
              <a:solidFill>
                <a:srgbClr val="000000"/>
              </a:solidFill>
              <a:latin typeface="Arial Narrow" pitchFamily="34" charset="0"/>
              <a:cs typeface="Arial"/>
            </a:rPr>
            <a:t> complete the form quarterly as at </a:t>
          </a:r>
        </a:p>
        <a:p>
          <a:pPr algn="l" rtl="0">
            <a:defRPr sz="1000"/>
          </a:pPr>
          <a:r>
            <a:rPr lang="en-AU" sz="1100" b="0" i="0" strike="noStrike" baseline="0">
              <a:solidFill>
                <a:srgbClr val="000000"/>
              </a:solidFill>
              <a:latin typeface="Arial Narrow" pitchFamily="34" charset="0"/>
              <a:cs typeface="Arial"/>
            </a:rPr>
            <a:t>      the last day of each quarter, if the asset base is less than or equal to $1.0 million</a:t>
          </a:r>
          <a:r>
            <a:rPr lang="en-AU" sz="1100" b="0" i="0" strike="noStrike">
              <a:solidFill>
                <a:srgbClr val="000000"/>
              </a:solidFill>
              <a:latin typeface="Arial Narrow" pitchFamily="34" charset="0"/>
              <a:cs typeface="Arial"/>
            </a:rPr>
            <a:t>.</a:t>
          </a:r>
        </a:p>
        <a:p>
          <a:pPr algn="l" rtl="0">
            <a:defRPr sz="1000"/>
          </a:pPr>
          <a:r>
            <a:rPr lang="en-AU" sz="1100" b="0" i="0" strike="noStrike">
              <a:solidFill>
                <a:srgbClr val="000000"/>
              </a:solidFill>
              <a:latin typeface="Arial Narrow" pitchFamily="34" charset="0"/>
              <a:cs typeface="Arial"/>
            </a:rPr>
            <a:t>2.   Where an (*) appears, please give details.</a:t>
          </a:r>
        </a:p>
        <a:p>
          <a:pPr algn="l" rtl="0">
            <a:defRPr sz="1000"/>
          </a:pPr>
          <a:r>
            <a:rPr lang="en-AU" sz="1100" b="0" i="0" strike="noStrike">
              <a:solidFill>
                <a:srgbClr val="000000"/>
              </a:solidFill>
              <a:latin typeface="Arial Narrow" pitchFamily="34" charset="0"/>
              <a:cs typeface="Arial"/>
            </a:rPr>
            <a:t>3.   Amount(s) </a:t>
          </a:r>
          <a:r>
            <a:rPr lang="en-AU" sz="1100" b="1" i="0" strike="noStrike">
              <a:solidFill>
                <a:srgbClr val="000000"/>
              </a:solidFill>
              <a:latin typeface="Arial Narrow" pitchFamily="34" charset="0"/>
              <a:cs typeface="Arial"/>
            </a:rPr>
            <a:t>must</a:t>
          </a:r>
          <a:r>
            <a:rPr lang="en-AU" sz="1100" b="0" i="0" strike="noStrike">
              <a:solidFill>
                <a:srgbClr val="000000"/>
              </a:solidFill>
              <a:latin typeface="Arial Narrow" pitchFamily="34" charset="0"/>
              <a:cs typeface="Arial"/>
            </a:rPr>
            <a:t> be entered to</a:t>
          </a:r>
          <a:r>
            <a:rPr lang="en-AU" sz="1100" b="0" i="0" strike="noStrike" baseline="0">
              <a:solidFill>
                <a:srgbClr val="000000"/>
              </a:solidFill>
              <a:latin typeface="Arial Narrow" pitchFamily="34" charset="0"/>
              <a:cs typeface="Arial"/>
            </a:rPr>
            <a:t> the nearest </a:t>
          </a:r>
          <a:r>
            <a:rPr lang="en-AU" sz="1100" b="0" i="0" strike="noStrike">
              <a:solidFill>
                <a:srgbClr val="000000"/>
              </a:solidFill>
              <a:latin typeface="Arial Narrow" pitchFamily="34" charset="0"/>
              <a:cs typeface="Arial"/>
            </a:rPr>
            <a:t>thousand, omitting decimals.</a:t>
          </a:r>
        </a:p>
        <a:p>
          <a:pPr algn="l" rtl="0">
            <a:defRPr sz="1000"/>
          </a:pPr>
          <a:r>
            <a:rPr lang="en-AU" sz="1100" b="0" i="0" strike="noStrike">
              <a:solidFill>
                <a:srgbClr val="000000"/>
              </a:solidFill>
              <a:latin typeface="Arial Narrow" pitchFamily="34" charset="0"/>
              <a:cs typeface="Arial"/>
            </a:rPr>
            <a:t>4.   Submit the form </a:t>
          </a:r>
          <a:r>
            <a:rPr lang="en-AU" sz="1100" b="0" i="0" strike="noStrike">
              <a:solidFill>
                <a:sysClr val="windowText" lastClr="000000"/>
              </a:solidFill>
              <a:latin typeface="Arial Narrow" pitchFamily="34" charset="0"/>
              <a:cs typeface="Arial"/>
            </a:rPr>
            <a:t>within </a:t>
          </a:r>
          <a:r>
            <a:rPr lang="en-AU" sz="1100" b="1" i="0" strike="noStrike">
              <a:solidFill>
                <a:sysClr val="windowText" lastClr="000000"/>
              </a:solidFill>
              <a:latin typeface="Arial Narrow" pitchFamily="34" charset="0"/>
              <a:cs typeface="Arial"/>
            </a:rPr>
            <a:t>twenty (20) days</a:t>
          </a:r>
          <a:r>
            <a:rPr lang="en-AU" sz="1100" b="0" i="0" strike="noStrike">
              <a:solidFill>
                <a:sysClr val="windowText" lastClr="000000"/>
              </a:solidFill>
              <a:latin typeface="Arial Narrow" pitchFamily="34" charset="0"/>
              <a:cs typeface="Arial"/>
            </a:rPr>
            <a:t> of the reporting date via</a:t>
          </a:r>
          <a:r>
            <a:rPr lang="en-AU" sz="1100" b="0" i="0" strike="noStrike" baseline="0">
              <a:solidFill>
                <a:sysClr val="windowText" lastClr="000000"/>
              </a:solidFill>
              <a:latin typeface="Arial Narrow" pitchFamily="34" charset="0"/>
              <a:cs typeface="Arial"/>
            </a:rPr>
            <a:t> ORIMS Portal in     </a:t>
          </a:r>
        </a:p>
        <a:p>
          <a:pPr algn="l" rtl="0">
            <a:defRPr sz="1000"/>
          </a:pPr>
          <a:r>
            <a:rPr lang="en-AU" sz="1100" b="0" i="0" strike="noStrike" baseline="0">
              <a:solidFill>
                <a:sysClr val="windowText" lastClr="000000"/>
              </a:solidFill>
              <a:latin typeface="Arial Narrow" pitchFamily="34" charset="0"/>
              <a:cs typeface="Arial"/>
            </a:rPr>
            <a:t>      accordance  with </a:t>
          </a:r>
          <a:r>
            <a:rPr lang="en-AU" sz="1100" b="1" i="1" strike="noStrike" baseline="0">
              <a:solidFill>
                <a:sysClr val="windowText" lastClr="000000"/>
              </a:solidFill>
              <a:latin typeface="Arial Narrow" pitchFamily="34" charset="0"/>
              <a:cs typeface="Arial"/>
            </a:rPr>
            <a:t>section 87 (2) of the Bahamas Co-operative Credit Union Act, </a:t>
          </a:r>
        </a:p>
        <a:p>
          <a:pPr algn="l" rtl="0">
            <a:defRPr sz="1000"/>
          </a:pPr>
          <a:r>
            <a:rPr lang="en-AU" sz="1100" b="1" i="1" strike="noStrike" baseline="0">
              <a:solidFill>
                <a:sysClr val="windowText" lastClr="000000"/>
              </a:solidFill>
              <a:latin typeface="Arial Narrow" pitchFamily="34" charset="0"/>
              <a:cs typeface="Arial"/>
            </a:rPr>
            <a:t>     2015</a:t>
          </a:r>
          <a:r>
            <a:rPr lang="en-AU" sz="1100" b="0" i="0" strike="noStrike" baseline="0">
              <a:solidFill>
                <a:sysClr val="windowText" lastClr="000000"/>
              </a:solidFill>
              <a:latin typeface="Arial Narrow" pitchFamily="34" charset="0"/>
              <a:cs typeface="Arial"/>
            </a:rPr>
            <a:t>.</a:t>
          </a:r>
          <a:r>
            <a:rPr lang="en-AU" sz="1100" b="0" i="0" strike="noStrike">
              <a:solidFill>
                <a:sysClr val="windowText" lastClr="000000"/>
              </a:solidFill>
              <a:latin typeface="Arial Narrow" pitchFamily="34" charset="0"/>
              <a:cs typeface="Arial"/>
            </a:rPr>
            <a:t>                                                                                                                    </a:t>
          </a:r>
        </a:p>
        <a:p>
          <a:pPr algn="l" rtl="0">
            <a:defRPr sz="1000"/>
          </a:pPr>
          <a:r>
            <a:rPr lang="en-AU" sz="1100" b="0" i="0" strike="noStrike">
              <a:solidFill>
                <a:srgbClr val="000000"/>
              </a:solidFill>
              <a:latin typeface="Arial Narrow" pitchFamily="34" charset="0"/>
              <a:cs typeface="Arial"/>
            </a:rPr>
            <a:t>                                                                                                                </a:t>
          </a:r>
          <a:endParaRPr lang="en-AU" sz="1100" b="0" i="0" u="none" strike="noStrike">
            <a:solidFill>
              <a:srgbClr val="000000"/>
            </a:solidFill>
            <a:latin typeface="Arial Narrow" pitchFamily="34" charset="0"/>
            <a:cs typeface="Arial"/>
          </a:endParaRPr>
        </a:p>
        <a:p>
          <a:pPr algn="l" rtl="0">
            <a:defRPr sz="1000"/>
          </a:pPr>
          <a:r>
            <a:rPr lang="en-US" sz="1100" b="1" u="none">
              <a:solidFill>
                <a:schemeClr val="tx2"/>
              </a:solidFill>
              <a:latin typeface="Arial Narrow" pitchFamily="34" charset="0"/>
              <a:ea typeface="+mn-ea"/>
              <a:cs typeface="+mn-cs"/>
            </a:rPr>
            <a:t>      </a:t>
          </a:r>
          <a:r>
            <a:rPr lang="en-AU" sz="1100" b="0" i="0" u="sng" strike="noStrike">
              <a:solidFill>
                <a:srgbClr val="000000"/>
              </a:solidFill>
              <a:latin typeface="Arial Narrow" pitchFamily="34" charset="0"/>
              <a:cs typeface="Arial"/>
            </a:rPr>
            <a:t>                                                                                                                                                                                                                                                                                                                                                  </a:t>
          </a:r>
        </a:p>
        <a:p>
          <a:pPr algn="l" rtl="0">
            <a:defRPr sz="1000"/>
          </a:pPr>
          <a:endParaRPr lang="en-AU" sz="1000" b="1" i="0" strike="noStrike">
            <a:solidFill>
              <a:srgbClr val="000000"/>
            </a:solidFill>
            <a:latin typeface="Arial"/>
            <a:cs typeface="Arial"/>
          </a:endParaRPr>
        </a:p>
        <a:p>
          <a:pPr algn="l" rtl="0">
            <a:defRPr sz="1000"/>
          </a:pPr>
          <a:endParaRPr lang="en-AU" sz="1000" b="1" i="0" strike="noStrike">
            <a:solidFill>
              <a:srgbClr val="000000"/>
            </a:solidFill>
            <a:latin typeface="Arial"/>
            <a:cs typeface="Arial"/>
          </a:endParaRPr>
        </a:p>
        <a:p>
          <a:pPr algn="l" rtl="0">
            <a:defRPr sz="1000"/>
          </a:pPr>
          <a:endParaRPr lang="en-AU" sz="1000" b="1" i="0" strike="noStrike">
            <a:solidFill>
              <a:srgbClr val="000000"/>
            </a:solidFill>
            <a:latin typeface="Arial"/>
            <a:cs typeface="Arial"/>
          </a:endParaRPr>
        </a:p>
        <a:p>
          <a:pPr algn="l" rtl="0">
            <a:defRPr sz="1000"/>
          </a:pPr>
          <a:endParaRPr lang="en-AU" sz="1000" b="1" i="0" strike="noStrike">
            <a:solidFill>
              <a:srgbClr val="000000"/>
            </a:solidFill>
            <a:latin typeface="Arial"/>
            <a:cs typeface="Arial"/>
          </a:endParaRPr>
        </a:p>
        <a:p>
          <a:pPr algn="l" rtl="0">
            <a:defRPr sz="1000"/>
          </a:pPr>
          <a:endParaRPr lang="en-AU" sz="1000" b="0" i="0" strike="noStrike">
            <a:solidFill>
              <a:srgbClr val="000000"/>
            </a:solidFill>
            <a:latin typeface="Arial"/>
            <a:cs typeface="Arial"/>
          </a:endParaRPr>
        </a:p>
        <a:p>
          <a:pPr algn="l" rtl="0">
            <a:defRPr sz="1000"/>
          </a:pPr>
          <a:endParaRPr lang="en-AU" sz="1000" b="0" i="0" strike="noStrike">
            <a:solidFill>
              <a:srgbClr val="000000"/>
            </a:solidFill>
            <a:latin typeface="Arial"/>
            <a:cs typeface="Arial"/>
          </a:endParaRPr>
        </a:p>
      </xdr:txBody>
    </xdr:sp>
    <xdr:clientData/>
  </xdr:twoCellAnchor>
  <xdr:twoCellAnchor>
    <xdr:from>
      <xdr:col>8</xdr:col>
      <xdr:colOff>133351</xdr:colOff>
      <xdr:row>46</xdr:row>
      <xdr:rowOff>68581</xdr:rowOff>
    </xdr:from>
    <xdr:to>
      <xdr:col>14</xdr:col>
      <xdr:colOff>504825</xdr:colOff>
      <xdr:row>58</xdr:row>
      <xdr:rowOff>0</xdr:rowOff>
    </xdr:to>
    <xdr:sp macro="" textlink="">
      <xdr:nvSpPr>
        <xdr:cNvPr id="5" name="Text Box 35">
          <a:extLst>
            <a:ext uri="{FF2B5EF4-FFF2-40B4-BE49-F238E27FC236}">
              <a16:creationId xmlns:a16="http://schemas.microsoft.com/office/drawing/2014/main" id="{00000000-0008-0000-0100-000005000000}"/>
            </a:ext>
          </a:extLst>
        </xdr:cNvPr>
        <xdr:cNvSpPr txBox="1">
          <a:spLocks noChangeArrowheads="1"/>
        </xdr:cNvSpPr>
      </xdr:nvSpPr>
      <xdr:spPr bwMode="auto">
        <a:xfrm>
          <a:off x="5429251" y="10955656"/>
          <a:ext cx="3971924" cy="2903219"/>
        </a:xfrm>
        <a:prstGeom prst="rect">
          <a:avLst/>
        </a:prstGeom>
        <a:solidFill>
          <a:schemeClr val="bg1">
            <a:lumMod val="85000"/>
            <a:alpha val="50000"/>
          </a:schemeClr>
        </a:solidFill>
        <a:ln w="25400">
          <a:noFill/>
          <a:miter lim="800000"/>
          <a:headEnd/>
          <a:tailEnd/>
        </a:ln>
      </xdr:spPr>
      <xdr:txBody>
        <a:bodyPr vertOverflow="clip" wrap="square" lIns="27432" tIns="22860" rIns="0" bIns="22860" anchor="t" upright="1"/>
        <a:lstStyle/>
        <a:p>
          <a:pPr rtl="0"/>
          <a:r>
            <a:rPr lang="en-AU" sz="1100" b="1" i="0" u="sng">
              <a:latin typeface="Arial Narrow" pitchFamily="34" charset="0"/>
              <a:ea typeface="+mn-ea"/>
              <a:cs typeface="+mn-cs"/>
            </a:rPr>
            <a:t>Submission Instructions:</a:t>
          </a:r>
          <a:endParaRPr lang="en-US">
            <a:latin typeface="Arial Narrow" pitchFamily="34" charset="0"/>
          </a:endParaRPr>
        </a:p>
        <a:p>
          <a:pPr rtl="0"/>
          <a:endParaRPr lang="en-AU" sz="1100" b="1" i="0">
            <a:latin typeface="Arial Narrow" pitchFamily="34" charset="0"/>
            <a:ea typeface="+mn-ea"/>
            <a:cs typeface="+mn-cs"/>
          </a:endParaRPr>
        </a:p>
        <a:p>
          <a:pPr rtl="0"/>
          <a:r>
            <a:rPr lang="en-AU" sz="1100" b="0" i="0">
              <a:latin typeface="Arial Narrow" pitchFamily="34" charset="0"/>
              <a:ea typeface="+mn-ea"/>
              <a:cs typeface="+mn-cs"/>
            </a:rPr>
            <a:t>Please refer to the submission instructions.  If you have any technical difficulties completing the schedule, please forward</a:t>
          </a:r>
          <a:r>
            <a:rPr lang="en-AU" sz="1100" b="0" i="0" baseline="0">
              <a:latin typeface="Arial Narrow" pitchFamily="34" charset="0"/>
              <a:ea typeface="+mn-ea"/>
              <a:cs typeface="+mn-cs"/>
            </a:rPr>
            <a:t> all queries to: </a:t>
          </a:r>
          <a:r>
            <a:rPr lang="en-US" sz="1100" b="1" u="sng">
              <a:effectLst/>
              <a:latin typeface="Arial Narrow" panose="020B0606020202030204" pitchFamily="34" charset="0"/>
              <a:ea typeface="+mn-ea"/>
              <a:cs typeface="+mn-cs"/>
            </a:rPr>
            <a:t>orimshelp@centralbankbahamas.com</a:t>
          </a:r>
          <a:r>
            <a:rPr lang="en-US" sz="1100" b="0" u="none">
              <a:effectLst/>
              <a:latin typeface="Arial Narrow" panose="020B0606020202030204" pitchFamily="34" charset="0"/>
              <a:ea typeface="+mn-ea"/>
              <a:cs typeface="+mn-cs"/>
            </a:rPr>
            <a:t>.</a:t>
          </a:r>
          <a:endParaRPr lang="en-US" b="0" u="none">
            <a:effectLst/>
            <a:latin typeface="Arial Narrow" panose="020B0606020202030204" pitchFamily="34" charset="0"/>
          </a:endParaRPr>
        </a:p>
        <a:p>
          <a:pPr rtl="0" fontAlgn="base"/>
          <a:endParaRPr lang="en-AU" sz="1100" b="0" i="0">
            <a:latin typeface="Arial Narrow"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ysClr val="windowText" lastClr="000000"/>
              </a:solidFill>
              <a:effectLst/>
              <a:uLnTx/>
              <a:uFillTx/>
              <a:latin typeface="Arial Narrow" pitchFamily="34" charset="0"/>
              <a:ea typeface="+mn-ea"/>
              <a:cs typeface="+mn-cs"/>
            </a:rPr>
            <a:t>PLEASE PRINT THIS PAGE ONLY, SIGN AND SUBMIT VIA THE ORIMS PORTAL</a:t>
          </a:r>
        </a:p>
        <a:p>
          <a:pPr rtl="0"/>
          <a:r>
            <a:rPr lang="en-AU" sz="1100" b="1" i="0" u="sng">
              <a:latin typeface="Arial Narrow" pitchFamily="34" charset="0"/>
              <a:ea typeface="+mn-ea"/>
              <a:cs typeface="+mn-cs"/>
            </a:rPr>
            <a:t>                </a:t>
          </a:r>
        </a:p>
        <a:p>
          <a:pPr rtl="0"/>
          <a:r>
            <a:rPr lang="en-AU" sz="1100" b="1" i="0" u="sng">
              <a:latin typeface="Arial Narrow" pitchFamily="34" charset="0"/>
              <a:ea typeface="+mn-ea"/>
              <a:cs typeface="+mn-cs"/>
            </a:rPr>
            <a:t>                                                                                                                                                                                                                           </a:t>
          </a:r>
          <a:endParaRPr lang="en-US">
            <a:latin typeface="Arial Narrow" pitchFamily="34" charset="0"/>
          </a:endParaRPr>
        </a:p>
        <a:p>
          <a:pPr rtl="0"/>
          <a:r>
            <a:rPr lang="en-AU" sz="1100" b="1" i="0" u="sng" baseline="0">
              <a:effectLst/>
              <a:latin typeface="Arial Narrow" panose="020B0606020202030204" pitchFamily="34" charset="0"/>
              <a:ea typeface="+mn-ea"/>
              <a:cs typeface="+mn-cs"/>
            </a:rPr>
            <a:t>Resubmission Instructions:</a:t>
          </a:r>
          <a:endParaRPr lang="en-US">
            <a:effectLst/>
            <a:latin typeface="Arial Narrow" panose="020B0606020202030204" pitchFamily="34" charset="0"/>
          </a:endParaRPr>
        </a:p>
        <a:p>
          <a:pPr rtl="0"/>
          <a:endParaRPr lang="en-US" sz="1100">
            <a:effectLst/>
            <a:latin typeface="Arial Narrow" panose="020B0606020202030204" pitchFamily="34" charset="0"/>
            <a:ea typeface="+mn-ea"/>
            <a:cs typeface="+mn-cs"/>
          </a:endParaRPr>
        </a:p>
        <a:p>
          <a:pPr rtl="0"/>
          <a:r>
            <a:rPr lang="en-US" sz="1100">
              <a:effectLst/>
              <a:latin typeface="Arial Narrow" panose="020B0606020202030204" pitchFamily="34" charset="0"/>
              <a:ea typeface="+mn-ea"/>
              <a:cs typeface="+mn-cs"/>
            </a:rPr>
            <a:t>Should a</a:t>
          </a:r>
          <a:r>
            <a:rPr lang="en-US" sz="1100" baseline="0">
              <a:effectLst/>
              <a:latin typeface="Arial Narrow" panose="020B0606020202030204" pitchFamily="34" charset="0"/>
              <a:ea typeface="+mn-ea"/>
              <a:cs typeface="+mn-cs"/>
            </a:rPr>
            <a:t> resubmission of the financial returns be required, a </a:t>
          </a:r>
          <a:r>
            <a:rPr lang="en-US" sz="1100" b="1" i="1" u="sng" baseline="0">
              <a:effectLst/>
              <a:latin typeface="Arial Narrow" panose="020B0606020202030204" pitchFamily="34" charset="0"/>
              <a:ea typeface="+mn-ea"/>
              <a:cs typeface="+mn-cs"/>
            </a:rPr>
            <a:t>request for resubmission</a:t>
          </a:r>
          <a:r>
            <a:rPr lang="en-US" sz="1100" baseline="0">
              <a:effectLst/>
              <a:latin typeface="Arial Narrow" panose="020B0606020202030204" pitchFamily="34" charset="0"/>
              <a:ea typeface="+mn-ea"/>
              <a:cs typeface="+mn-cs"/>
            </a:rPr>
            <a:t> via the </a:t>
          </a:r>
          <a:r>
            <a:rPr lang="en-US" sz="1100" b="1" baseline="0">
              <a:effectLst/>
              <a:latin typeface="Arial Narrow" panose="020B0606020202030204" pitchFamily="34" charset="0"/>
              <a:ea typeface="+mn-ea"/>
              <a:cs typeface="+mn-cs"/>
            </a:rPr>
            <a:t>ORIMS Portal</a:t>
          </a:r>
          <a:r>
            <a:rPr lang="en-US" sz="1100" baseline="0">
              <a:effectLst/>
              <a:latin typeface="Arial Narrow" panose="020B0606020202030204" pitchFamily="34" charset="0"/>
              <a:ea typeface="+mn-ea"/>
              <a:cs typeface="+mn-cs"/>
            </a:rPr>
            <a:t> is required. Once the request has been granted, the financial return </a:t>
          </a:r>
          <a:r>
            <a:rPr lang="en-US" sz="1100" b="1" baseline="0">
              <a:effectLst/>
              <a:latin typeface="Arial Narrow" panose="020B0606020202030204" pitchFamily="34" charset="0"/>
              <a:ea typeface="+mn-ea"/>
              <a:cs typeface="+mn-cs"/>
            </a:rPr>
            <a:t>must</a:t>
          </a:r>
          <a:r>
            <a:rPr lang="en-US" sz="1100" baseline="0">
              <a:effectLst/>
              <a:latin typeface="Arial Narrow" panose="020B0606020202030204" pitchFamily="34" charset="0"/>
              <a:ea typeface="+mn-ea"/>
              <a:cs typeface="+mn-cs"/>
            </a:rPr>
            <a:t> be uploaded into the ORIMS Portal.</a:t>
          </a:r>
          <a:endParaRPr lang="en-US">
            <a:effectLst/>
            <a:latin typeface="Arial Narrow" panose="020B0606020202030204" pitchFamily="34" charset="0"/>
          </a:endParaRPr>
        </a:p>
        <a:p>
          <a:endParaRPr lang="en-US" sz="1100" baseline="0">
            <a:effectLst/>
            <a:latin typeface="Arial Narrow" panose="020B0606020202030204" pitchFamily="34" charset="0"/>
            <a:ea typeface="+mn-ea"/>
            <a:cs typeface="+mn-cs"/>
          </a:endParaRPr>
        </a:p>
        <a:p>
          <a:r>
            <a:rPr lang="en-US" sz="1100" baseline="0">
              <a:effectLst/>
              <a:latin typeface="Arial Narrow" panose="020B0606020202030204" pitchFamily="34" charset="0"/>
              <a:ea typeface="+mn-ea"/>
              <a:cs typeface="+mn-cs"/>
            </a:rPr>
            <a:t>Also, this page </a:t>
          </a:r>
          <a:r>
            <a:rPr lang="en-US" sz="1100" b="1" baseline="0">
              <a:effectLst/>
              <a:latin typeface="Arial Narrow" panose="020B0606020202030204" pitchFamily="34" charset="0"/>
              <a:ea typeface="+mn-ea"/>
              <a:cs typeface="+mn-cs"/>
            </a:rPr>
            <a:t>must</a:t>
          </a:r>
          <a:r>
            <a:rPr lang="en-US" sz="1100" baseline="0">
              <a:effectLst/>
              <a:latin typeface="Arial Narrow" panose="020B0606020202030204" pitchFamily="34" charset="0"/>
              <a:ea typeface="+mn-ea"/>
              <a:cs typeface="+mn-cs"/>
            </a:rPr>
            <a:t> be printed, signed and returned via the ORIMS Portal.</a:t>
          </a:r>
          <a:endParaRPr lang="en-US">
            <a:effectLst/>
            <a:latin typeface="Arial Narrow" panose="020B0606020202030204" pitchFamily="34" charset="0"/>
          </a:endParaRPr>
        </a:p>
        <a:p>
          <a:pPr rtl="0"/>
          <a:endParaRPr lang="en-AU" sz="1100" b="1" i="0" u="sng">
            <a:latin typeface="Arial Narrow" pitchFamily="34" charset="0"/>
            <a:ea typeface="+mn-ea"/>
            <a:cs typeface="+mn-cs"/>
          </a:endParaRPr>
        </a:p>
      </xdr:txBody>
    </xdr:sp>
    <xdr:clientData/>
  </xdr:twoCellAnchor>
  <xdr:twoCellAnchor editAs="oneCell">
    <xdr:from>
      <xdr:col>5</xdr:col>
      <xdr:colOff>410657</xdr:colOff>
      <xdr:row>0</xdr:row>
      <xdr:rowOff>104775</xdr:rowOff>
    </xdr:from>
    <xdr:to>
      <xdr:col>8</xdr:col>
      <xdr:colOff>368893</xdr:colOff>
      <xdr:row>7</xdr:row>
      <xdr:rowOff>171450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6332" y="104775"/>
          <a:ext cx="1758461" cy="1752600"/>
        </a:xfrm>
        <a:prstGeom prst="rect">
          <a:avLst/>
        </a:prstGeom>
      </xdr:spPr>
    </xdr:pic>
    <xdr:clientData/>
  </xdr:twoCellAnchor>
  <xdr:twoCellAnchor>
    <xdr:from>
      <xdr:col>0</xdr:col>
      <xdr:colOff>587375</xdr:colOff>
      <xdr:row>33</xdr:row>
      <xdr:rowOff>85725</xdr:rowOff>
    </xdr:from>
    <xdr:to>
      <xdr:col>13</xdr:col>
      <xdr:colOff>593093</xdr:colOff>
      <xdr:row>35</xdr:row>
      <xdr:rowOff>123825</xdr:rowOff>
    </xdr:to>
    <xdr:sp macro="" textlink="">
      <xdr:nvSpPr>
        <xdr:cNvPr id="6" name="Text Box 17">
          <a:extLst>
            <a:ext uri="{FF2B5EF4-FFF2-40B4-BE49-F238E27FC236}">
              <a16:creationId xmlns:a16="http://schemas.microsoft.com/office/drawing/2014/main" id="{00000000-0008-0000-0100-000006000000}"/>
            </a:ext>
          </a:extLst>
        </xdr:cNvPr>
        <xdr:cNvSpPr txBox="1">
          <a:spLocks noChangeArrowheads="1"/>
        </xdr:cNvSpPr>
      </xdr:nvSpPr>
      <xdr:spPr bwMode="auto">
        <a:xfrm>
          <a:off x="587375" y="8010525"/>
          <a:ext cx="8301993" cy="514350"/>
        </a:xfrm>
        <a:prstGeom prst="rect">
          <a:avLst/>
        </a:prstGeom>
        <a:solidFill>
          <a:schemeClr val="bg1">
            <a:lumMod val="75000"/>
            <a:alpha val="50000"/>
          </a:schemeClr>
        </a:solidFill>
        <a:ln w="0">
          <a:noFill/>
          <a:miter lim="800000"/>
          <a:headEnd/>
          <a:tailEnd/>
        </a:ln>
      </xdr:spPr>
      <xdr:txBody>
        <a:bodyPr vertOverflow="clip" wrap="square" lIns="27432" tIns="22860" rIns="0" bIns="0" anchor="t" upright="1"/>
        <a:lstStyle/>
        <a:p>
          <a:pPr algn="l" rtl="0">
            <a:defRPr sz="1000"/>
          </a:pPr>
          <a:r>
            <a:rPr lang="en-AU" sz="1000" b="1" i="0" strike="noStrike">
              <a:solidFill>
                <a:srgbClr val="000000"/>
              </a:solidFill>
              <a:latin typeface="Arial"/>
              <a:cs typeface="Arial"/>
            </a:rPr>
            <a:t>We certify that the </a:t>
          </a:r>
          <a:r>
            <a:rPr lang="en-AU" sz="1000" b="1" i="1" u="sng" strike="noStrike">
              <a:solidFill>
                <a:srgbClr val="000000"/>
              </a:solidFill>
              <a:latin typeface="Arial"/>
              <a:cs typeface="Arial"/>
            </a:rPr>
            <a:t>re-submission</a:t>
          </a:r>
          <a:r>
            <a:rPr lang="en-AU" sz="1000" b="1" i="0" u="none" strike="noStrike" baseline="0">
              <a:solidFill>
                <a:srgbClr val="000000"/>
              </a:solidFill>
              <a:latin typeface="Arial"/>
              <a:cs typeface="Arial"/>
            </a:rPr>
            <a:t> of </a:t>
          </a:r>
          <a:r>
            <a:rPr lang="en-AU" sz="1000" b="1" i="0" u="none" strike="noStrike">
              <a:solidFill>
                <a:srgbClr val="000000"/>
              </a:solidFill>
              <a:latin typeface="Arial"/>
              <a:cs typeface="Arial"/>
            </a:rPr>
            <a:t>figures</a:t>
          </a:r>
          <a:r>
            <a:rPr lang="en-AU" sz="1000" b="1" i="0" strike="noStrike">
              <a:solidFill>
                <a:srgbClr val="000000"/>
              </a:solidFill>
              <a:latin typeface="Arial"/>
              <a:cs typeface="Arial"/>
            </a:rPr>
            <a:t> in these forms present a true and fair view of the cooperative's position as at the above reporting date.  We undertake that if there are further material facts affecting the cooperative's affairs which, in our judgment, should be disclosed, we will promptly advise the Central Bank of The Bahamas.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4"/>
  <sheetViews>
    <sheetView workbookViewId="0">
      <selection activeCell="I13" sqref="I13"/>
    </sheetView>
  </sheetViews>
  <sheetFormatPr defaultRowHeight="14.5" x14ac:dyDescent="0.35"/>
  <cols>
    <col min="9" max="9" width="60" bestFit="1" customWidth="1" collapsed="1"/>
  </cols>
  <sheetData>
    <row r="1" spans="1:10" x14ac:dyDescent="0.35">
      <c r="A1" t="s">
        <v>310</v>
      </c>
      <c r="I1" t="s">
        <v>348</v>
      </c>
      <c r="J1" t="s">
        <v>349</v>
      </c>
    </row>
    <row r="2" spans="1:10" x14ac:dyDescent="0.35">
      <c r="A2" t="s">
        <v>311</v>
      </c>
      <c r="I2" t="s">
        <v>350</v>
      </c>
      <c r="J2" t="s">
        <v>351</v>
      </c>
    </row>
    <row r="3" spans="1:10" x14ac:dyDescent="0.35">
      <c r="I3" t="s">
        <v>352</v>
      </c>
      <c r="J3" t="s">
        <v>353</v>
      </c>
    </row>
    <row r="4" spans="1:10" x14ac:dyDescent="0.35">
      <c r="I4" t="s">
        <v>407</v>
      </c>
      <c r="J4" t="s">
        <v>408</v>
      </c>
    </row>
    <row r="5" spans="1:10" x14ac:dyDescent="0.35">
      <c r="A5" s="417" t="s">
        <v>65</v>
      </c>
      <c r="I5" t="s">
        <v>409</v>
      </c>
      <c r="J5" t="s">
        <v>410</v>
      </c>
    </row>
    <row r="6" spans="1:10" x14ac:dyDescent="0.35">
      <c r="A6" s="417" t="s">
        <v>364</v>
      </c>
      <c r="I6" t="s">
        <v>346</v>
      </c>
      <c r="J6" t="s">
        <v>347</v>
      </c>
    </row>
    <row r="7" spans="1:10" x14ac:dyDescent="0.35">
      <c r="A7" s="417" t="s">
        <v>365</v>
      </c>
      <c r="I7" t="s">
        <v>356</v>
      </c>
      <c r="J7" t="s">
        <v>357</v>
      </c>
    </row>
    <row r="8" spans="1:10" x14ac:dyDescent="0.35">
      <c r="A8" s="417" t="s">
        <v>316</v>
      </c>
      <c r="I8" t="s">
        <v>411</v>
      </c>
      <c r="J8" t="s">
        <v>412</v>
      </c>
    </row>
    <row r="9" spans="1:10" x14ac:dyDescent="0.35">
      <c r="A9" s="417" t="s">
        <v>317</v>
      </c>
      <c r="I9" t="s">
        <v>354</v>
      </c>
      <c r="J9" t="s">
        <v>355</v>
      </c>
    </row>
    <row r="10" spans="1:10" x14ac:dyDescent="0.35">
      <c r="A10" s="417" t="s">
        <v>366</v>
      </c>
      <c r="I10" t="s">
        <v>358</v>
      </c>
      <c r="J10" t="s">
        <v>359</v>
      </c>
    </row>
    <row r="11" spans="1:10" x14ac:dyDescent="0.35">
      <c r="A11" s="417" t="s">
        <v>367</v>
      </c>
    </row>
    <row r="12" spans="1:10" x14ac:dyDescent="0.35">
      <c r="A12" s="417" t="s">
        <v>368</v>
      </c>
    </row>
    <row r="13" spans="1:10" x14ac:dyDescent="0.35">
      <c r="A13" s="417" t="s">
        <v>369</v>
      </c>
    </row>
    <row r="14" spans="1:10" x14ac:dyDescent="0.35">
      <c r="A14" s="418" t="s">
        <v>30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5"/>
    <pageSetUpPr fitToPage="1"/>
  </sheetPr>
  <dimension ref="F1:N70"/>
  <sheetViews>
    <sheetView showGridLines="0" topLeftCell="F33" zoomScaleNormal="100" workbookViewId="0">
      <selection activeCell="M49" sqref="M49"/>
    </sheetView>
  </sheetViews>
  <sheetFormatPr defaultRowHeight="14.5" x14ac:dyDescent="0.35"/>
  <cols>
    <col min="1" max="4" width="0" hidden="1" customWidth="1"/>
    <col min="6" max="6" width="6.54296875" customWidth="1"/>
    <col min="7" max="7" width="22" customWidth="1"/>
    <col min="8" max="8" width="10.453125" customWidth="1"/>
    <col min="9" max="9" width="18.54296875" customWidth="1"/>
    <col min="10" max="10" width="17.81640625" customWidth="1"/>
    <col min="11" max="11" width="17.26953125" customWidth="1"/>
    <col min="12" max="12" width="14.26953125" customWidth="1"/>
    <col min="13" max="13" width="18.7265625" customWidth="1"/>
    <col min="14" max="14" width="6.54296875" customWidth="1"/>
  </cols>
  <sheetData>
    <row r="1" spans="6:14" hidden="1" x14ac:dyDescent="0.35"/>
    <row r="2" spans="6:14" hidden="1" x14ac:dyDescent="0.35"/>
    <row r="3" spans="6:14" ht="15" thickBot="1" x14ac:dyDescent="0.4"/>
    <row r="4" spans="6:14" ht="20" x14ac:dyDescent="0.4">
      <c r="F4" s="35"/>
      <c r="G4" s="692" t="s">
        <v>55</v>
      </c>
      <c r="H4" s="692"/>
      <c r="I4" s="692"/>
      <c r="J4" s="692"/>
      <c r="K4" s="692"/>
      <c r="L4" s="692"/>
      <c r="M4" s="692"/>
      <c r="N4" s="36"/>
    </row>
    <row r="5" spans="6:14" ht="15.5" x14ac:dyDescent="0.35">
      <c r="F5" s="2"/>
      <c r="G5" s="693" t="s">
        <v>56</v>
      </c>
      <c r="H5" s="693"/>
      <c r="I5" s="693"/>
      <c r="J5" s="693"/>
      <c r="K5" s="693"/>
      <c r="L5" s="693"/>
      <c r="M5" s="693"/>
      <c r="N5" s="3"/>
    </row>
    <row r="6" spans="6:14" ht="23" x14ac:dyDescent="0.5">
      <c r="F6" s="2"/>
      <c r="G6" s="37"/>
      <c r="H6" s="37"/>
      <c r="I6" s="37"/>
      <c r="J6" s="37"/>
      <c r="K6" s="37"/>
      <c r="L6" s="37"/>
      <c r="M6" s="37"/>
      <c r="N6" s="3"/>
    </row>
    <row r="7" spans="6:14" x14ac:dyDescent="0.35">
      <c r="F7" s="2"/>
      <c r="G7" s="421"/>
      <c r="H7" s="1"/>
      <c r="I7" s="1"/>
      <c r="J7" s="1"/>
      <c r="K7" s="1"/>
      <c r="L7" s="1"/>
      <c r="M7" s="1"/>
      <c r="N7" s="3"/>
    </row>
    <row r="8" spans="6:14" ht="26" x14ac:dyDescent="0.35">
      <c r="F8" s="2"/>
      <c r="G8" s="308" t="s">
        <v>57</v>
      </c>
      <c r="H8" s="308" t="s">
        <v>58</v>
      </c>
      <c r="I8" s="308" t="s">
        <v>59</v>
      </c>
      <c r="J8" s="308" t="s">
        <v>60</v>
      </c>
      <c r="K8" s="308" t="s">
        <v>61</v>
      </c>
      <c r="L8" s="308" t="s">
        <v>62</v>
      </c>
      <c r="M8" s="309" t="s">
        <v>63</v>
      </c>
      <c r="N8" s="3"/>
    </row>
    <row r="9" spans="6:14" x14ac:dyDescent="0.35">
      <c r="F9" s="2"/>
      <c r="G9" s="308" t="s">
        <v>64</v>
      </c>
      <c r="H9" s="494">
        <f>SUM(H10:H16)</f>
        <v>0</v>
      </c>
      <c r="I9" s="494">
        <f t="shared" ref="I9:J9" si="0">SUM(I10:I16)</f>
        <v>0</v>
      </c>
      <c r="J9" s="494">
        <f t="shared" si="0"/>
        <v>0</v>
      </c>
      <c r="K9" s="313">
        <f>I9-J9</f>
        <v>0</v>
      </c>
      <c r="L9" s="314">
        <v>0</v>
      </c>
      <c r="M9" s="494">
        <f>SUM(M10:M16)</f>
        <v>0</v>
      </c>
      <c r="N9" s="3"/>
    </row>
    <row r="10" spans="6:14" x14ac:dyDescent="0.35">
      <c r="F10" s="2"/>
      <c r="G10" s="310" t="s">
        <v>65</v>
      </c>
      <c r="H10" s="175"/>
      <c r="I10" s="175"/>
      <c r="J10" s="175"/>
      <c r="K10" s="313">
        <f t="shared" ref="K10:K16" si="1">I10-J10</f>
        <v>0</v>
      </c>
      <c r="L10" s="167">
        <v>0</v>
      </c>
      <c r="M10" s="174">
        <f>ROUND(K10*L10,0)</f>
        <v>0</v>
      </c>
      <c r="N10" s="3"/>
    </row>
    <row r="11" spans="6:14" x14ac:dyDescent="0.35">
      <c r="F11" s="2"/>
      <c r="G11" s="310" t="s">
        <v>66</v>
      </c>
      <c r="H11" s="175"/>
      <c r="I11" s="175"/>
      <c r="J11" s="175"/>
      <c r="K11" s="313">
        <f t="shared" si="1"/>
        <v>0</v>
      </c>
      <c r="L11" s="167">
        <v>0</v>
      </c>
      <c r="M11" s="174">
        <f t="shared" ref="M11:M16" si="2">ROUND(K11*L11,0)</f>
        <v>0</v>
      </c>
      <c r="N11" s="3"/>
    </row>
    <row r="12" spans="6:14" x14ac:dyDescent="0.35">
      <c r="F12" s="2"/>
      <c r="G12" s="310" t="s">
        <v>18</v>
      </c>
      <c r="H12" s="175"/>
      <c r="I12" s="175"/>
      <c r="J12" s="175"/>
      <c r="K12" s="313">
        <f t="shared" si="1"/>
        <v>0</v>
      </c>
      <c r="L12" s="167">
        <v>0</v>
      </c>
      <c r="M12" s="174">
        <f t="shared" si="2"/>
        <v>0</v>
      </c>
      <c r="N12" s="3"/>
    </row>
    <row r="13" spans="6:14" x14ac:dyDescent="0.35">
      <c r="F13" s="2"/>
      <c r="G13" s="310" t="s">
        <v>67</v>
      </c>
      <c r="H13" s="175"/>
      <c r="I13" s="175"/>
      <c r="J13" s="175"/>
      <c r="K13" s="313">
        <f t="shared" si="1"/>
        <v>0</v>
      </c>
      <c r="L13" s="167">
        <v>0</v>
      </c>
      <c r="M13" s="174">
        <f t="shared" si="2"/>
        <v>0</v>
      </c>
      <c r="N13" s="3"/>
    </row>
    <row r="14" spans="6:14" x14ac:dyDescent="0.35">
      <c r="F14" s="2"/>
      <c r="G14" s="310" t="s">
        <v>68</v>
      </c>
      <c r="H14" s="175"/>
      <c r="I14" s="175"/>
      <c r="J14" s="175"/>
      <c r="K14" s="313">
        <f t="shared" si="1"/>
        <v>0</v>
      </c>
      <c r="L14" s="167">
        <v>0</v>
      </c>
      <c r="M14" s="174">
        <f t="shared" si="2"/>
        <v>0</v>
      </c>
      <c r="N14" s="3"/>
    </row>
    <row r="15" spans="6:14" x14ac:dyDescent="0.35">
      <c r="F15" s="2"/>
      <c r="G15" s="310" t="s">
        <v>69</v>
      </c>
      <c r="H15" s="175"/>
      <c r="I15" s="175"/>
      <c r="J15" s="175"/>
      <c r="K15" s="313">
        <f t="shared" si="1"/>
        <v>0</v>
      </c>
      <c r="L15" s="167">
        <v>0</v>
      </c>
      <c r="M15" s="174">
        <f t="shared" si="2"/>
        <v>0</v>
      </c>
      <c r="N15" s="3"/>
    </row>
    <row r="16" spans="6:14" x14ac:dyDescent="0.35">
      <c r="F16" s="2"/>
      <c r="G16" s="310" t="s">
        <v>70</v>
      </c>
      <c r="H16" s="432"/>
      <c r="I16" s="433"/>
      <c r="J16" s="433"/>
      <c r="K16" s="313">
        <f t="shared" si="1"/>
        <v>0</v>
      </c>
      <c r="L16" s="167">
        <v>0</v>
      </c>
      <c r="M16" s="174">
        <f t="shared" si="2"/>
        <v>0</v>
      </c>
      <c r="N16" s="3"/>
    </row>
    <row r="17" spans="6:14" x14ac:dyDescent="0.35">
      <c r="F17" s="2"/>
      <c r="G17" s="308" t="s">
        <v>71</v>
      </c>
      <c r="H17" s="494">
        <f>SUM(H18:H24)</f>
        <v>0</v>
      </c>
      <c r="I17" s="494">
        <f t="shared" ref="I17:J17" si="3">SUM(I18:I24)</f>
        <v>0</v>
      </c>
      <c r="J17" s="494">
        <f t="shared" si="3"/>
        <v>0</v>
      </c>
      <c r="K17" s="313">
        <f>I17-J17</f>
        <v>0</v>
      </c>
      <c r="L17" s="314">
        <v>0.35</v>
      </c>
      <c r="M17" s="494">
        <f>SUM(M18:M24)</f>
        <v>0</v>
      </c>
      <c r="N17" s="3"/>
    </row>
    <row r="18" spans="6:14" x14ac:dyDescent="0.35">
      <c r="F18" s="2"/>
      <c r="G18" s="310" t="s">
        <v>65</v>
      </c>
      <c r="H18" s="175"/>
      <c r="I18" s="175"/>
      <c r="J18" s="175"/>
      <c r="K18" s="313">
        <f t="shared" ref="K18:K48" si="4">I18-J18</f>
        <v>0</v>
      </c>
      <c r="L18" s="167">
        <v>0.35</v>
      </c>
      <c r="M18" s="174">
        <f>ROUND(K18*L18,0)</f>
        <v>0</v>
      </c>
      <c r="N18" s="3"/>
    </row>
    <row r="19" spans="6:14" x14ac:dyDescent="0.35">
      <c r="F19" s="2"/>
      <c r="G19" s="310" t="s">
        <v>66</v>
      </c>
      <c r="H19" s="175"/>
      <c r="I19" s="175"/>
      <c r="J19" s="175"/>
      <c r="K19" s="313">
        <f t="shared" si="4"/>
        <v>0</v>
      </c>
      <c r="L19" s="167">
        <v>0.35</v>
      </c>
      <c r="M19" s="174">
        <f t="shared" ref="M19:M24" si="5">ROUND(K19*L19,0)</f>
        <v>0</v>
      </c>
      <c r="N19" s="3"/>
    </row>
    <row r="20" spans="6:14" x14ac:dyDescent="0.35">
      <c r="F20" s="2"/>
      <c r="G20" s="310" t="s">
        <v>18</v>
      </c>
      <c r="H20" s="175"/>
      <c r="I20" s="175"/>
      <c r="J20" s="175"/>
      <c r="K20" s="313">
        <f t="shared" si="4"/>
        <v>0</v>
      </c>
      <c r="L20" s="167">
        <v>0.35</v>
      </c>
      <c r="M20" s="174">
        <f t="shared" si="5"/>
        <v>0</v>
      </c>
      <c r="N20" s="3"/>
    </row>
    <row r="21" spans="6:14" x14ac:dyDescent="0.35">
      <c r="F21" s="2"/>
      <c r="G21" s="310" t="s">
        <v>67</v>
      </c>
      <c r="H21" s="175"/>
      <c r="I21" s="175"/>
      <c r="J21" s="175"/>
      <c r="K21" s="313">
        <f t="shared" si="4"/>
        <v>0</v>
      </c>
      <c r="L21" s="167">
        <v>0.35</v>
      </c>
      <c r="M21" s="174">
        <f t="shared" si="5"/>
        <v>0</v>
      </c>
      <c r="N21" s="3"/>
    </row>
    <row r="22" spans="6:14" x14ac:dyDescent="0.35">
      <c r="F22" s="2"/>
      <c r="G22" s="310" t="s">
        <v>68</v>
      </c>
      <c r="H22" s="175"/>
      <c r="I22" s="175"/>
      <c r="J22" s="175"/>
      <c r="K22" s="313">
        <f t="shared" si="4"/>
        <v>0</v>
      </c>
      <c r="L22" s="167">
        <v>0.35</v>
      </c>
      <c r="M22" s="174">
        <f t="shared" si="5"/>
        <v>0</v>
      </c>
      <c r="N22" s="3"/>
    </row>
    <row r="23" spans="6:14" x14ac:dyDescent="0.35">
      <c r="F23" s="2"/>
      <c r="G23" s="310" t="s">
        <v>69</v>
      </c>
      <c r="H23" s="175"/>
      <c r="I23" s="175"/>
      <c r="J23" s="175"/>
      <c r="K23" s="313">
        <f t="shared" si="4"/>
        <v>0</v>
      </c>
      <c r="L23" s="167">
        <v>0.35</v>
      </c>
      <c r="M23" s="174">
        <f t="shared" si="5"/>
        <v>0</v>
      </c>
      <c r="N23" s="3"/>
    </row>
    <row r="24" spans="6:14" x14ac:dyDescent="0.35">
      <c r="F24" s="2"/>
      <c r="G24" s="310" t="s">
        <v>70</v>
      </c>
      <c r="H24" s="432"/>
      <c r="I24" s="433"/>
      <c r="J24" s="433"/>
      <c r="K24" s="313">
        <f t="shared" si="4"/>
        <v>0</v>
      </c>
      <c r="L24" s="167">
        <v>0.35</v>
      </c>
      <c r="M24" s="174">
        <f t="shared" si="5"/>
        <v>0</v>
      </c>
      <c r="N24" s="3"/>
    </row>
    <row r="25" spans="6:14" x14ac:dyDescent="0.35">
      <c r="F25" s="2"/>
      <c r="G25" s="308" t="s">
        <v>72</v>
      </c>
      <c r="H25" s="494">
        <f>SUM(H26:H32)</f>
        <v>0</v>
      </c>
      <c r="I25" s="494">
        <f t="shared" ref="I25:J25" si="6">SUM(I26:I32)</f>
        <v>0</v>
      </c>
      <c r="J25" s="494">
        <f t="shared" si="6"/>
        <v>0</v>
      </c>
      <c r="K25" s="494">
        <f t="shared" si="4"/>
        <v>0</v>
      </c>
      <c r="L25" s="314">
        <v>0.35</v>
      </c>
      <c r="M25" s="494">
        <f>SUM(M26:M32)</f>
        <v>0</v>
      </c>
      <c r="N25" s="3"/>
    </row>
    <row r="26" spans="6:14" x14ac:dyDescent="0.35">
      <c r="F26" s="2"/>
      <c r="G26" s="310" t="s">
        <v>65</v>
      </c>
      <c r="H26" s="175"/>
      <c r="I26" s="175"/>
      <c r="J26" s="175"/>
      <c r="K26" s="313">
        <f t="shared" si="4"/>
        <v>0</v>
      </c>
      <c r="L26" s="167">
        <v>0.35</v>
      </c>
      <c r="M26" s="174">
        <f>ROUND(K26*L26,0)</f>
        <v>0</v>
      </c>
      <c r="N26" s="3"/>
    </row>
    <row r="27" spans="6:14" x14ac:dyDescent="0.35">
      <c r="F27" s="2"/>
      <c r="G27" s="310" t="s">
        <v>66</v>
      </c>
      <c r="H27" s="175"/>
      <c r="I27" s="175"/>
      <c r="J27" s="175"/>
      <c r="K27" s="313">
        <f t="shared" si="4"/>
        <v>0</v>
      </c>
      <c r="L27" s="167">
        <v>0.35</v>
      </c>
      <c r="M27" s="174">
        <f t="shared" ref="M27:M40" si="7">ROUND(K27*L27,0)</f>
        <v>0</v>
      </c>
      <c r="N27" s="3"/>
    </row>
    <row r="28" spans="6:14" x14ac:dyDescent="0.35">
      <c r="F28" s="2"/>
      <c r="G28" s="310" t="s">
        <v>18</v>
      </c>
      <c r="H28" s="175"/>
      <c r="I28" s="175"/>
      <c r="J28" s="175"/>
      <c r="K28" s="313">
        <f t="shared" si="4"/>
        <v>0</v>
      </c>
      <c r="L28" s="167">
        <v>0.35</v>
      </c>
      <c r="M28" s="174">
        <f t="shared" si="7"/>
        <v>0</v>
      </c>
      <c r="N28" s="3"/>
    </row>
    <row r="29" spans="6:14" x14ac:dyDescent="0.35">
      <c r="F29" s="2"/>
      <c r="G29" s="310" t="s">
        <v>67</v>
      </c>
      <c r="H29" s="175"/>
      <c r="I29" s="175"/>
      <c r="J29" s="175"/>
      <c r="K29" s="313">
        <f t="shared" si="4"/>
        <v>0</v>
      </c>
      <c r="L29" s="167">
        <v>0.35</v>
      </c>
      <c r="M29" s="174">
        <f t="shared" si="7"/>
        <v>0</v>
      </c>
      <c r="N29" s="3"/>
    </row>
    <row r="30" spans="6:14" x14ac:dyDescent="0.35">
      <c r="F30" s="2"/>
      <c r="G30" s="310" t="s">
        <v>68</v>
      </c>
      <c r="H30" s="175"/>
      <c r="I30" s="175"/>
      <c r="J30" s="175"/>
      <c r="K30" s="313">
        <f t="shared" si="4"/>
        <v>0</v>
      </c>
      <c r="L30" s="167">
        <v>0.35</v>
      </c>
      <c r="M30" s="174">
        <f t="shared" si="7"/>
        <v>0</v>
      </c>
      <c r="N30" s="3"/>
    </row>
    <row r="31" spans="6:14" x14ac:dyDescent="0.35">
      <c r="F31" s="2"/>
      <c r="G31" s="310" t="s">
        <v>69</v>
      </c>
      <c r="H31" s="175"/>
      <c r="I31" s="175"/>
      <c r="J31" s="175"/>
      <c r="K31" s="313">
        <f t="shared" si="4"/>
        <v>0</v>
      </c>
      <c r="L31" s="167">
        <v>0.35</v>
      </c>
      <c r="M31" s="174">
        <f t="shared" si="7"/>
        <v>0</v>
      </c>
      <c r="N31" s="3"/>
    </row>
    <row r="32" spans="6:14" x14ac:dyDescent="0.35">
      <c r="F32" s="2"/>
      <c r="G32" s="310" t="s">
        <v>70</v>
      </c>
      <c r="H32" s="432"/>
      <c r="I32" s="433"/>
      <c r="J32" s="433"/>
      <c r="K32" s="313">
        <f t="shared" si="4"/>
        <v>0</v>
      </c>
      <c r="L32" s="167">
        <v>0.35</v>
      </c>
      <c r="M32" s="174">
        <f t="shared" si="7"/>
        <v>0</v>
      </c>
      <c r="N32" s="3"/>
    </row>
    <row r="33" spans="6:14" x14ac:dyDescent="0.35">
      <c r="F33" s="2"/>
      <c r="G33" s="308" t="s">
        <v>73</v>
      </c>
      <c r="H33" s="494">
        <f>SUM(H34:H40)</f>
        <v>0</v>
      </c>
      <c r="I33" s="494">
        <f t="shared" ref="I33:J33" si="8">SUM(I34:I40)</f>
        <v>0</v>
      </c>
      <c r="J33" s="494">
        <f t="shared" si="8"/>
        <v>0</v>
      </c>
      <c r="K33" s="313">
        <f t="shared" si="4"/>
        <v>0</v>
      </c>
      <c r="L33" s="314">
        <v>0.35</v>
      </c>
      <c r="M33" s="494">
        <f>SUM(M34:M40)</f>
        <v>0</v>
      </c>
      <c r="N33" s="3"/>
    </row>
    <row r="34" spans="6:14" x14ac:dyDescent="0.35">
      <c r="F34" s="2"/>
      <c r="G34" s="310" t="s">
        <v>65</v>
      </c>
      <c r="H34" s="175"/>
      <c r="I34" s="175"/>
      <c r="J34" s="175"/>
      <c r="K34" s="313">
        <f t="shared" si="4"/>
        <v>0</v>
      </c>
      <c r="L34" s="167">
        <v>0.35</v>
      </c>
      <c r="M34" s="174">
        <f t="shared" si="7"/>
        <v>0</v>
      </c>
      <c r="N34" s="3"/>
    </row>
    <row r="35" spans="6:14" x14ac:dyDescent="0.35">
      <c r="F35" s="2"/>
      <c r="G35" s="310" t="s">
        <v>66</v>
      </c>
      <c r="H35" s="175"/>
      <c r="I35" s="175"/>
      <c r="J35" s="175"/>
      <c r="K35" s="313">
        <f t="shared" si="4"/>
        <v>0</v>
      </c>
      <c r="L35" s="167">
        <v>0.35</v>
      </c>
      <c r="M35" s="174">
        <f t="shared" si="7"/>
        <v>0</v>
      </c>
      <c r="N35" s="3"/>
    </row>
    <row r="36" spans="6:14" x14ac:dyDescent="0.35">
      <c r="F36" s="2"/>
      <c r="G36" s="310" t="s">
        <v>18</v>
      </c>
      <c r="H36" s="175"/>
      <c r="I36" s="175"/>
      <c r="J36" s="175"/>
      <c r="K36" s="313">
        <f t="shared" si="4"/>
        <v>0</v>
      </c>
      <c r="L36" s="167">
        <v>0.35</v>
      </c>
      <c r="M36" s="174">
        <f t="shared" si="7"/>
        <v>0</v>
      </c>
      <c r="N36" s="3"/>
    </row>
    <row r="37" spans="6:14" x14ac:dyDescent="0.35">
      <c r="F37" s="2"/>
      <c r="G37" s="310" t="s">
        <v>67</v>
      </c>
      <c r="H37" s="175"/>
      <c r="I37" s="175"/>
      <c r="J37" s="175"/>
      <c r="K37" s="313">
        <f t="shared" si="4"/>
        <v>0</v>
      </c>
      <c r="L37" s="167">
        <v>0.35</v>
      </c>
      <c r="M37" s="174">
        <f t="shared" si="7"/>
        <v>0</v>
      </c>
      <c r="N37" s="3"/>
    </row>
    <row r="38" spans="6:14" x14ac:dyDescent="0.35">
      <c r="F38" s="2"/>
      <c r="G38" s="310" t="s">
        <v>68</v>
      </c>
      <c r="H38" s="175"/>
      <c r="I38" s="175"/>
      <c r="J38" s="175"/>
      <c r="K38" s="313">
        <f t="shared" si="4"/>
        <v>0</v>
      </c>
      <c r="L38" s="167">
        <v>0.35</v>
      </c>
      <c r="M38" s="174">
        <f t="shared" si="7"/>
        <v>0</v>
      </c>
      <c r="N38" s="3"/>
    </row>
    <row r="39" spans="6:14" x14ac:dyDescent="0.35">
      <c r="F39" s="2"/>
      <c r="G39" s="310" t="s">
        <v>69</v>
      </c>
      <c r="H39" s="175"/>
      <c r="I39" s="175"/>
      <c r="J39" s="175"/>
      <c r="K39" s="313">
        <f t="shared" si="4"/>
        <v>0</v>
      </c>
      <c r="L39" s="167">
        <v>0.35</v>
      </c>
      <c r="M39" s="174">
        <f t="shared" si="7"/>
        <v>0</v>
      </c>
      <c r="N39" s="3"/>
    </row>
    <row r="40" spans="6:14" x14ac:dyDescent="0.35">
      <c r="F40" s="2"/>
      <c r="G40" s="310" t="s">
        <v>70</v>
      </c>
      <c r="H40" s="432"/>
      <c r="I40" s="433"/>
      <c r="J40" s="433"/>
      <c r="K40" s="313">
        <f t="shared" si="4"/>
        <v>0</v>
      </c>
      <c r="L40" s="167">
        <v>0.35</v>
      </c>
      <c r="M40" s="174">
        <f t="shared" si="7"/>
        <v>0</v>
      </c>
      <c r="N40" s="3"/>
    </row>
    <row r="41" spans="6:14" x14ac:dyDescent="0.35">
      <c r="F41" s="2"/>
      <c r="G41" s="308" t="s">
        <v>74</v>
      </c>
      <c r="H41" s="494">
        <f>SUM(H42:H48)</f>
        <v>0</v>
      </c>
      <c r="I41" s="494">
        <f t="shared" ref="I41:J41" si="9">SUM(I42:I48)</f>
        <v>0</v>
      </c>
      <c r="J41" s="494">
        <f t="shared" si="9"/>
        <v>0</v>
      </c>
      <c r="K41" s="494">
        <f t="shared" si="4"/>
        <v>0</v>
      </c>
      <c r="L41" s="314">
        <v>1</v>
      </c>
      <c r="M41" s="494">
        <f>SUM(M42:M48)</f>
        <v>0</v>
      </c>
      <c r="N41" s="3"/>
    </row>
    <row r="42" spans="6:14" x14ac:dyDescent="0.35">
      <c r="F42" s="2"/>
      <c r="G42" s="310" t="s">
        <v>65</v>
      </c>
      <c r="H42" s="175"/>
      <c r="I42" s="175"/>
      <c r="J42" s="175"/>
      <c r="K42" s="313">
        <f t="shared" si="4"/>
        <v>0</v>
      </c>
      <c r="L42" s="167">
        <v>1</v>
      </c>
      <c r="M42" s="174">
        <f>ROUND(K42*L42,0)</f>
        <v>0</v>
      </c>
      <c r="N42" s="3"/>
    </row>
    <row r="43" spans="6:14" x14ac:dyDescent="0.35">
      <c r="F43" s="2"/>
      <c r="G43" s="310" t="s">
        <v>66</v>
      </c>
      <c r="H43" s="175"/>
      <c r="I43" s="175"/>
      <c r="J43" s="175"/>
      <c r="K43" s="313">
        <f t="shared" si="4"/>
        <v>0</v>
      </c>
      <c r="L43" s="167">
        <v>1</v>
      </c>
      <c r="M43" s="174">
        <f t="shared" ref="M43:M48" si="10">ROUND(K43*L43,0)</f>
        <v>0</v>
      </c>
      <c r="N43" s="3"/>
    </row>
    <row r="44" spans="6:14" x14ac:dyDescent="0.35">
      <c r="F44" s="2"/>
      <c r="G44" s="310" t="s">
        <v>18</v>
      </c>
      <c r="H44" s="175"/>
      <c r="I44" s="175"/>
      <c r="J44" s="175"/>
      <c r="K44" s="313">
        <f t="shared" si="4"/>
        <v>0</v>
      </c>
      <c r="L44" s="167">
        <v>1</v>
      </c>
      <c r="M44" s="174">
        <f t="shared" si="10"/>
        <v>0</v>
      </c>
      <c r="N44" s="3"/>
    </row>
    <row r="45" spans="6:14" x14ac:dyDescent="0.35">
      <c r="F45" s="2"/>
      <c r="G45" s="310" t="s">
        <v>67</v>
      </c>
      <c r="H45" s="175"/>
      <c r="I45" s="175"/>
      <c r="J45" s="175"/>
      <c r="K45" s="313">
        <f t="shared" si="4"/>
        <v>0</v>
      </c>
      <c r="L45" s="167">
        <v>1</v>
      </c>
      <c r="M45" s="174">
        <f t="shared" si="10"/>
        <v>0</v>
      </c>
      <c r="N45" s="3"/>
    </row>
    <row r="46" spans="6:14" x14ac:dyDescent="0.35">
      <c r="F46" s="2"/>
      <c r="G46" s="310" t="s">
        <v>68</v>
      </c>
      <c r="H46" s="175"/>
      <c r="I46" s="175"/>
      <c r="J46" s="175"/>
      <c r="K46" s="313">
        <f t="shared" si="4"/>
        <v>0</v>
      </c>
      <c r="L46" s="167">
        <v>1</v>
      </c>
      <c r="M46" s="174">
        <f t="shared" si="10"/>
        <v>0</v>
      </c>
      <c r="N46" s="3"/>
    </row>
    <row r="47" spans="6:14" x14ac:dyDescent="0.35">
      <c r="F47" s="2"/>
      <c r="G47" s="310" t="s">
        <v>69</v>
      </c>
      <c r="H47" s="175"/>
      <c r="I47" s="175"/>
      <c r="J47" s="175"/>
      <c r="K47" s="313">
        <f t="shared" si="4"/>
        <v>0</v>
      </c>
      <c r="L47" s="167">
        <v>1</v>
      </c>
      <c r="M47" s="174">
        <f t="shared" si="10"/>
        <v>0</v>
      </c>
      <c r="N47" s="3"/>
    </row>
    <row r="48" spans="6:14" x14ac:dyDescent="0.35">
      <c r="F48" s="2"/>
      <c r="G48" s="310" t="s">
        <v>70</v>
      </c>
      <c r="H48" s="432"/>
      <c r="I48" s="433"/>
      <c r="J48" s="433"/>
      <c r="K48" s="313">
        <f t="shared" si="4"/>
        <v>0</v>
      </c>
      <c r="L48" s="167">
        <v>1</v>
      </c>
      <c r="M48" s="174">
        <f t="shared" si="10"/>
        <v>0</v>
      </c>
      <c r="N48" s="3"/>
    </row>
    <row r="49" spans="6:14" ht="15" thickBot="1" x14ac:dyDescent="0.4">
      <c r="F49" s="2"/>
      <c r="G49" s="308" t="s">
        <v>0</v>
      </c>
      <c r="H49" s="311">
        <f>SUM(H9,H17,H25,H33,H41)</f>
        <v>0</v>
      </c>
      <c r="I49" s="311">
        <f t="shared" ref="I49:K49" si="11">SUM(I9,I17,I25,I33,I41)</f>
        <v>0</v>
      </c>
      <c r="J49" s="311">
        <f t="shared" si="11"/>
        <v>0</v>
      </c>
      <c r="K49" s="311">
        <f t="shared" si="11"/>
        <v>0</v>
      </c>
      <c r="L49" s="312"/>
      <c r="M49" s="311">
        <f>ROUND(SUM(M9,M17,M25,M33,M41),0)</f>
        <v>0</v>
      </c>
      <c r="N49" s="3"/>
    </row>
    <row r="50" spans="6:14" ht="15.5" x14ac:dyDescent="0.35">
      <c r="F50" s="2"/>
      <c r="G50" s="39"/>
      <c r="H50" s="40"/>
      <c r="I50" s="40"/>
      <c r="J50" s="41"/>
      <c r="K50" s="40"/>
      <c r="L50" s="40"/>
      <c r="M50" s="40"/>
      <c r="N50" s="3"/>
    </row>
    <row r="51" spans="6:14" x14ac:dyDescent="0.35">
      <c r="F51" s="2"/>
      <c r="G51" s="1"/>
      <c r="H51" s="1"/>
      <c r="I51" s="1"/>
      <c r="J51" s="1"/>
      <c r="K51" s="1"/>
      <c r="L51" s="1"/>
      <c r="M51" s="1"/>
      <c r="N51" s="3"/>
    </row>
    <row r="52" spans="6:14" x14ac:dyDescent="0.35">
      <c r="F52" s="2"/>
      <c r="G52" s="42"/>
      <c r="H52" s="42"/>
      <c r="I52" s="1"/>
      <c r="J52" s="1"/>
      <c r="K52" s="1"/>
      <c r="L52" s="1"/>
      <c r="M52" s="1"/>
      <c r="N52" s="3"/>
    </row>
    <row r="53" spans="6:14" x14ac:dyDescent="0.35">
      <c r="F53" s="2"/>
      <c r="G53" s="694" t="s">
        <v>63</v>
      </c>
      <c r="H53" s="695"/>
      <c r="I53" s="38" t="s">
        <v>75</v>
      </c>
      <c r="J53" s="1"/>
      <c r="K53" s="694" t="s">
        <v>425</v>
      </c>
      <c r="L53" s="695"/>
      <c r="M53" s="38" t="s">
        <v>75</v>
      </c>
      <c r="N53" s="3"/>
    </row>
    <row r="54" spans="6:14" x14ac:dyDescent="0.35">
      <c r="F54" s="2"/>
      <c r="G54" s="682" t="s">
        <v>76</v>
      </c>
      <c r="H54" s="683"/>
      <c r="I54" s="57"/>
      <c r="J54" s="1"/>
      <c r="K54" s="682" t="s">
        <v>426</v>
      </c>
      <c r="L54" s="683"/>
      <c r="M54" s="57"/>
      <c r="N54" s="3"/>
    </row>
    <row r="55" spans="6:14" x14ac:dyDescent="0.35">
      <c r="F55" s="2"/>
      <c r="G55" s="682" t="s">
        <v>77</v>
      </c>
      <c r="H55" s="683"/>
      <c r="I55" s="57"/>
      <c r="J55" s="1"/>
      <c r="K55" s="682" t="s">
        <v>427</v>
      </c>
      <c r="L55" s="683"/>
      <c r="M55" s="57"/>
      <c r="N55" s="3"/>
    </row>
    <row r="56" spans="6:14" x14ac:dyDescent="0.35">
      <c r="F56" s="2"/>
      <c r="G56" s="682" t="s">
        <v>78</v>
      </c>
      <c r="H56" s="683"/>
      <c r="I56" s="57"/>
      <c r="J56" s="1"/>
      <c r="K56" s="682" t="s">
        <v>428</v>
      </c>
      <c r="L56" s="683"/>
      <c r="M56" s="57"/>
      <c r="N56" s="3"/>
    </row>
    <row r="57" spans="6:14" x14ac:dyDescent="0.35">
      <c r="F57" s="2"/>
      <c r="G57" s="696" t="s">
        <v>79</v>
      </c>
      <c r="H57" s="697"/>
      <c r="I57" s="345">
        <f>SUM(I54-I55+I56)</f>
        <v>0</v>
      </c>
      <c r="J57" s="1"/>
      <c r="K57" s="682" t="s">
        <v>429</v>
      </c>
      <c r="L57" s="683"/>
      <c r="M57" s="57"/>
      <c r="N57" s="3"/>
    </row>
    <row r="58" spans="6:14" x14ac:dyDescent="0.35">
      <c r="F58" s="2"/>
      <c r="G58" s="700" t="s">
        <v>80</v>
      </c>
      <c r="H58" s="701"/>
      <c r="I58" s="597">
        <f>I59-I57</f>
        <v>0</v>
      </c>
      <c r="J58" s="455"/>
      <c r="K58" s="690"/>
      <c r="L58" s="690"/>
      <c r="M58" s="526"/>
      <c r="N58" s="3"/>
    </row>
    <row r="59" spans="6:14" x14ac:dyDescent="0.35">
      <c r="F59" s="2"/>
      <c r="G59" s="698" t="s">
        <v>315</v>
      </c>
      <c r="H59" s="699"/>
      <c r="I59" s="472">
        <f>M49</f>
        <v>0</v>
      </c>
      <c r="J59" s="455"/>
      <c r="K59" s="691"/>
      <c r="L59" s="691"/>
      <c r="M59" s="527"/>
      <c r="N59" s="3"/>
    </row>
    <row r="60" spans="6:14" x14ac:dyDescent="0.35">
      <c r="F60" s="2"/>
      <c r="G60" s="43"/>
      <c r="H60" s="43"/>
      <c r="I60" s="1"/>
      <c r="J60" s="1"/>
      <c r="K60" s="1"/>
      <c r="L60" s="1"/>
      <c r="M60" s="1"/>
      <c r="N60" s="3"/>
    </row>
    <row r="61" spans="6:14" x14ac:dyDescent="0.35">
      <c r="F61" s="2"/>
      <c r="G61" s="42"/>
      <c r="H61" s="42"/>
      <c r="I61" s="1"/>
      <c r="J61" s="1"/>
      <c r="K61" s="1"/>
      <c r="L61" s="1"/>
      <c r="M61" s="1"/>
      <c r="N61" s="3"/>
    </row>
    <row r="62" spans="6:14" ht="15" customHeight="1" x14ac:dyDescent="0.35">
      <c r="F62" s="2"/>
      <c r="G62" s="694" t="s">
        <v>81</v>
      </c>
      <c r="H62" s="695"/>
      <c r="I62" s="38" t="s">
        <v>75</v>
      </c>
      <c r="J62" s="1"/>
      <c r="K62" s="684" t="s">
        <v>430</v>
      </c>
      <c r="L62" s="685"/>
      <c r="M62" s="688" t="s">
        <v>75</v>
      </c>
      <c r="N62" s="3"/>
    </row>
    <row r="63" spans="6:14" x14ac:dyDescent="0.35">
      <c r="F63" s="2"/>
      <c r="G63" s="682" t="s">
        <v>76</v>
      </c>
      <c r="H63" s="683"/>
      <c r="I63" s="508"/>
      <c r="J63" s="1"/>
      <c r="K63" s="686"/>
      <c r="L63" s="687"/>
      <c r="M63" s="689"/>
      <c r="N63" s="3"/>
    </row>
    <row r="64" spans="6:14" x14ac:dyDescent="0.35">
      <c r="F64" s="2"/>
      <c r="G64" s="682" t="s">
        <v>82</v>
      </c>
      <c r="H64" s="683"/>
      <c r="I64" s="508"/>
      <c r="J64" s="1"/>
      <c r="K64" s="682" t="s">
        <v>426</v>
      </c>
      <c r="L64" s="683"/>
      <c r="M64" s="57"/>
      <c r="N64" s="3"/>
    </row>
    <row r="65" spans="6:14" x14ac:dyDescent="0.35">
      <c r="F65" s="2"/>
      <c r="G65" s="682" t="s">
        <v>83</v>
      </c>
      <c r="H65" s="683"/>
      <c r="I65" s="508"/>
      <c r="J65" s="1"/>
      <c r="K65" s="682" t="s">
        <v>427</v>
      </c>
      <c r="L65" s="683"/>
      <c r="M65" s="57"/>
      <c r="N65" s="3"/>
    </row>
    <row r="66" spans="6:14" x14ac:dyDescent="0.35">
      <c r="F66" s="2"/>
      <c r="G66" s="696" t="s">
        <v>63</v>
      </c>
      <c r="H66" s="697"/>
      <c r="I66" s="473">
        <f>M49</f>
        <v>0</v>
      </c>
      <c r="J66" s="1"/>
      <c r="K66" s="682" t="s">
        <v>428</v>
      </c>
      <c r="L66" s="683"/>
      <c r="M66" s="57"/>
      <c r="N66" s="3"/>
    </row>
    <row r="67" spans="6:14" x14ac:dyDescent="0.35">
      <c r="F67" s="2"/>
      <c r="G67" s="698" t="s">
        <v>84</v>
      </c>
      <c r="H67" s="699"/>
      <c r="I67" s="474">
        <f>SUM(I63+I64-I65-I66)</f>
        <v>0</v>
      </c>
      <c r="J67" s="1"/>
      <c r="K67" s="682" t="s">
        <v>429</v>
      </c>
      <c r="L67" s="683"/>
      <c r="M67" s="57"/>
      <c r="N67" s="3"/>
    </row>
    <row r="68" spans="6:14" x14ac:dyDescent="0.35">
      <c r="F68" s="2"/>
      <c r="G68" s="1"/>
      <c r="H68" s="1"/>
      <c r="I68" s="1"/>
      <c r="J68" s="1"/>
      <c r="K68" s="1"/>
      <c r="L68" s="1"/>
      <c r="M68" s="1"/>
      <c r="N68" s="3"/>
    </row>
    <row r="69" spans="6:14" x14ac:dyDescent="0.35">
      <c r="F69" s="2"/>
      <c r="G69" s="1"/>
      <c r="H69" s="1"/>
      <c r="I69" s="1"/>
      <c r="J69" s="1"/>
      <c r="K69" s="1"/>
      <c r="L69" s="1"/>
      <c r="M69" s="1"/>
      <c r="N69" s="3"/>
    </row>
    <row r="70" spans="6:14" ht="15" thickBot="1" x14ac:dyDescent="0.4">
      <c r="F70" s="4"/>
      <c r="G70" s="5"/>
      <c r="H70" s="5"/>
      <c r="I70" s="5"/>
      <c r="J70" s="5"/>
      <c r="K70" s="5"/>
      <c r="L70" s="5"/>
      <c r="M70" s="5"/>
      <c r="N70" s="6"/>
    </row>
  </sheetData>
  <sheetProtection algorithmName="SHA-512" hashValue="gObEZOBDN+eTc/i4ekgPorAgLQVaSMsYzcDc9LPzoBnWOghIjscFTCxKon+tJhhalRO9IZrpZMhfGcCCSg05Dw==" saltValue="esiKBzjuRQigfUiR1ciPWQ==" spinCount="100000" sheet="1" objects="1" scenarios="1"/>
  <mergeCells count="28">
    <mergeCell ref="G65:H65"/>
    <mergeCell ref="G66:H66"/>
    <mergeCell ref="G67:H67"/>
    <mergeCell ref="G57:H57"/>
    <mergeCell ref="G58:H58"/>
    <mergeCell ref="G59:H59"/>
    <mergeCell ref="G62:H62"/>
    <mergeCell ref="G63:H63"/>
    <mergeCell ref="G64:H64"/>
    <mergeCell ref="G4:M4"/>
    <mergeCell ref="G5:M5"/>
    <mergeCell ref="G53:H53"/>
    <mergeCell ref="G54:H54"/>
    <mergeCell ref="G55:H55"/>
    <mergeCell ref="K53:L53"/>
    <mergeCell ref="K54:L54"/>
    <mergeCell ref="K55:L55"/>
    <mergeCell ref="K57:L57"/>
    <mergeCell ref="K58:L58"/>
    <mergeCell ref="K59:L59"/>
    <mergeCell ref="K64:L64"/>
    <mergeCell ref="G56:H56"/>
    <mergeCell ref="K56:L56"/>
    <mergeCell ref="K65:L65"/>
    <mergeCell ref="K66:L66"/>
    <mergeCell ref="K67:L67"/>
    <mergeCell ref="K62:L63"/>
    <mergeCell ref="M62:M63"/>
  </mergeCells>
  <pageMargins left="0.7" right="0.7" top="0.75" bottom="0.75" header="0.3" footer="0.3"/>
  <pageSetup scale="63" orientation="portrait" r:id="rId1"/>
  <ignoredErrors>
    <ignoredError sqref="G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2"/>
  <sheetViews>
    <sheetView showGridLines="0" topLeftCell="A10" workbookViewId="0">
      <selection activeCell="J9" sqref="J9"/>
    </sheetView>
  </sheetViews>
  <sheetFormatPr defaultRowHeight="14.5" x14ac:dyDescent="0.35"/>
  <cols>
    <col min="1" max="1" width="2.7265625" customWidth="1" collapsed="1"/>
    <col min="2" max="2" width="4.7265625" customWidth="1" collapsed="1"/>
    <col min="3" max="5" width="15.7265625" customWidth="1" collapsed="1"/>
    <col min="6" max="8" width="12.7265625" customWidth="1" collapsed="1"/>
    <col min="9" max="9" width="2.7265625" customWidth="1" collapsed="1"/>
  </cols>
  <sheetData>
    <row r="1" spans="1:9" x14ac:dyDescent="0.35">
      <c r="A1" s="528"/>
      <c r="B1" s="529"/>
      <c r="C1" s="529"/>
      <c r="D1" s="529"/>
      <c r="E1" s="529"/>
      <c r="F1" s="529"/>
      <c r="G1" s="529"/>
      <c r="H1" s="529"/>
      <c r="I1" s="530"/>
    </row>
    <row r="2" spans="1:9" ht="15" customHeight="1" x14ac:dyDescent="0.35">
      <c r="A2" s="531"/>
      <c r="B2" s="702" t="s">
        <v>465</v>
      </c>
      <c r="C2" s="702"/>
      <c r="D2" s="702"/>
      <c r="E2" s="702"/>
      <c r="F2" s="702"/>
      <c r="G2" s="702"/>
      <c r="H2" s="702"/>
      <c r="I2" s="532"/>
    </row>
    <row r="3" spans="1:9" ht="15" customHeight="1" x14ac:dyDescent="0.35">
      <c r="A3" s="531"/>
      <c r="B3" s="702"/>
      <c r="C3" s="702"/>
      <c r="D3" s="702"/>
      <c r="E3" s="702"/>
      <c r="F3" s="702"/>
      <c r="G3" s="702"/>
      <c r="H3" s="702"/>
      <c r="I3" s="532"/>
    </row>
    <row r="4" spans="1:9" x14ac:dyDescent="0.35">
      <c r="A4" s="531"/>
      <c r="B4" s="703" t="s">
        <v>466</v>
      </c>
      <c r="C4" s="703"/>
      <c r="D4" s="703"/>
      <c r="E4" s="703"/>
      <c r="F4" s="703"/>
      <c r="G4" s="703"/>
      <c r="H4" s="703"/>
      <c r="I4" s="532"/>
    </row>
    <row r="5" spans="1:9" x14ac:dyDescent="0.35">
      <c r="A5" s="531"/>
      <c r="B5" s="704"/>
      <c r="C5" s="704"/>
      <c r="D5" s="704"/>
      <c r="E5" s="704"/>
      <c r="F5" s="704" t="s">
        <v>467</v>
      </c>
      <c r="G5" s="704" t="s">
        <v>468</v>
      </c>
      <c r="H5" s="704" t="s">
        <v>47</v>
      </c>
      <c r="I5" s="532"/>
    </row>
    <row r="6" spans="1:9" x14ac:dyDescent="0.35">
      <c r="A6" s="531"/>
      <c r="B6" s="705"/>
      <c r="C6" s="705"/>
      <c r="D6" s="705"/>
      <c r="E6" s="705"/>
      <c r="F6" s="706"/>
      <c r="G6" s="706"/>
      <c r="H6" s="706"/>
      <c r="I6" s="532"/>
    </row>
    <row r="7" spans="1:9" x14ac:dyDescent="0.35">
      <c r="A7" s="531"/>
      <c r="B7" s="533" t="s">
        <v>7</v>
      </c>
      <c r="C7" s="534" t="s">
        <v>469</v>
      </c>
      <c r="D7" s="535"/>
      <c r="E7" s="536"/>
      <c r="F7" s="537"/>
      <c r="G7" s="537"/>
      <c r="H7" s="538"/>
      <c r="I7" s="532"/>
    </row>
    <row r="8" spans="1:9" x14ac:dyDescent="0.35">
      <c r="A8" s="531"/>
      <c r="B8" s="533"/>
      <c r="C8" s="539" t="s">
        <v>470</v>
      </c>
      <c r="D8" s="540"/>
      <c r="E8" s="541"/>
      <c r="F8" s="542">
        <f>$F$17</f>
        <v>0</v>
      </c>
      <c r="G8" s="543">
        <f>$G$17</f>
        <v>0</v>
      </c>
      <c r="H8" s="543">
        <f>$H$17</f>
        <v>0</v>
      </c>
      <c r="I8" s="532"/>
    </row>
    <row r="9" spans="1:9" x14ac:dyDescent="0.35">
      <c r="A9" s="531"/>
      <c r="B9" s="533"/>
      <c r="C9" s="544" t="s">
        <v>471</v>
      </c>
      <c r="D9" s="545"/>
      <c r="E9" s="546"/>
      <c r="F9" s="711"/>
      <c r="G9" s="711"/>
      <c r="H9" s="712"/>
      <c r="I9" s="532"/>
    </row>
    <row r="10" spans="1:9" x14ac:dyDescent="0.35">
      <c r="A10" s="531"/>
      <c r="B10" s="547"/>
      <c r="C10" s="548" t="s">
        <v>472</v>
      </c>
      <c r="D10" s="549"/>
      <c r="E10" s="550"/>
      <c r="F10" s="551"/>
      <c r="G10" s="551"/>
      <c r="H10" s="551"/>
      <c r="I10" s="532"/>
    </row>
    <row r="11" spans="1:9" x14ac:dyDescent="0.35">
      <c r="A11" s="531"/>
      <c r="B11" s="547"/>
      <c r="C11" s="552" t="s">
        <v>473</v>
      </c>
      <c r="D11" s="553"/>
      <c r="E11" s="554"/>
      <c r="F11" s="551"/>
      <c r="G11" s="551"/>
      <c r="H11" s="551"/>
      <c r="I11" s="532"/>
    </row>
    <row r="12" spans="1:9" x14ac:dyDescent="0.35">
      <c r="A12" s="531"/>
      <c r="B12" s="547"/>
      <c r="C12" s="552" t="s">
        <v>474</v>
      </c>
      <c r="D12" s="553"/>
      <c r="E12" s="554"/>
      <c r="F12" s="551"/>
      <c r="G12" s="551"/>
      <c r="H12" s="551"/>
      <c r="I12" s="532"/>
    </row>
    <row r="13" spans="1:9" x14ac:dyDescent="0.35">
      <c r="A13" s="531"/>
      <c r="B13" s="547"/>
      <c r="C13" s="552" t="s">
        <v>475</v>
      </c>
      <c r="D13" s="553"/>
      <c r="E13" s="554"/>
      <c r="F13" s="551"/>
      <c r="G13" s="551"/>
      <c r="H13" s="551"/>
      <c r="I13" s="532"/>
    </row>
    <row r="14" spans="1:9" x14ac:dyDescent="0.35">
      <c r="A14" s="531"/>
      <c r="B14" s="547"/>
      <c r="C14" s="552" t="s">
        <v>476</v>
      </c>
      <c r="D14" s="553"/>
      <c r="E14" s="554"/>
      <c r="F14" s="551"/>
      <c r="G14" s="551"/>
      <c r="H14" s="551"/>
      <c r="I14" s="532"/>
    </row>
    <row r="15" spans="1:9" x14ac:dyDescent="0.35">
      <c r="A15" s="531"/>
      <c r="B15" s="547"/>
      <c r="C15" s="552" t="s">
        <v>477</v>
      </c>
      <c r="D15" s="553"/>
      <c r="E15" s="554"/>
      <c r="F15" s="551"/>
      <c r="G15" s="551"/>
      <c r="H15" s="551"/>
      <c r="I15" s="532"/>
    </row>
    <row r="16" spans="1:9" x14ac:dyDescent="0.35">
      <c r="A16" s="531"/>
      <c r="B16" s="547"/>
      <c r="C16" s="555" t="s">
        <v>478</v>
      </c>
      <c r="D16" s="555"/>
      <c r="E16" s="556"/>
      <c r="F16" s="551"/>
      <c r="G16" s="551"/>
      <c r="H16" s="551"/>
      <c r="I16" s="532"/>
    </row>
    <row r="17" spans="1:9" x14ac:dyDescent="0.35">
      <c r="A17" s="531"/>
      <c r="B17" s="547"/>
      <c r="C17" s="707" t="s">
        <v>119</v>
      </c>
      <c r="D17" s="557"/>
      <c r="E17" s="558"/>
      <c r="F17" s="709">
        <f>F10+F11+F12+F13+F14+F15+F16</f>
        <v>0</v>
      </c>
      <c r="G17" s="709">
        <f>G10+G11+G12+G13+G14+G15+G16</f>
        <v>0</v>
      </c>
      <c r="H17" s="709">
        <f>H10+H11+H12+H13+H14+H15+H16</f>
        <v>0</v>
      </c>
      <c r="I17" s="532"/>
    </row>
    <row r="18" spans="1:9" x14ac:dyDescent="0.35">
      <c r="A18" s="531"/>
      <c r="B18" s="547"/>
      <c r="C18" s="708"/>
      <c r="D18" s="559"/>
      <c r="E18" s="560"/>
      <c r="F18" s="710"/>
      <c r="G18" s="710"/>
      <c r="H18" s="710"/>
      <c r="I18" s="532"/>
    </row>
    <row r="19" spans="1:9" x14ac:dyDescent="0.35">
      <c r="A19" s="531"/>
      <c r="B19" s="547"/>
      <c r="C19" s="561"/>
      <c r="D19" s="561"/>
      <c r="E19" s="561"/>
      <c r="F19" s="561"/>
      <c r="G19" s="561"/>
      <c r="H19" s="562"/>
      <c r="I19" s="532"/>
    </row>
    <row r="20" spans="1:9" x14ac:dyDescent="0.35">
      <c r="A20" s="531"/>
      <c r="B20" s="547"/>
      <c r="C20" s="563" t="s">
        <v>479</v>
      </c>
      <c r="D20" s="564"/>
      <c r="E20" s="565"/>
      <c r="F20" s="543">
        <f>F29</f>
        <v>0</v>
      </c>
      <c r="G20" s="543">
        <f>G29</f>
        <v>0</v>
      </c>
      <c r="H20" s="543">
        <f>H29</f>
        <v>0</v>
      </c>
      <c r="I20" s="532"/>
    </row>
    <row r="21" spans="1:9" x14ac:dyDescent="0.35">
      <c r="A21" s="531"/>
      <c r="B21" s="547"/>
      <c r="C21" s="545" t="s">
        <v>471</v>
      </c>
      <c r="D21" s="545"/>
      <c r="E21" s="545"/>
      <c r="F21" s="713"/>
      <c r="G21" s="711"/>
      <c r="H21" s="712"/>
      <c r="I21" s="532"/>
    </row>
    <row r="22" spans="1:9" x14ac:dyDescent="0.35">
      <c r="A22" s="531"/>
      <c r="B22" s="547"/>
      <c r="C22" s="552" t="s">
        <v>472</v>
      </c>
      <c r="D22" s="553"/>
      <c r="E22" s="554"/>
      <c r="F22" s="551"/>
      <c r="G22" s="551"/>
      <c r="H22" s="551"/>
      <c r="I22" s="532"/>
    </row>
    <row r="23" spans="1:9" x14ac:dyDescent="0.35">
      <c r="A23" s="531"/>
      <c r="B23" s="547"/>
      <c r="C23" s="552" t="s">
        <v>473</v>
      </c>
      <c r="D23" s="553"/>
      <c r="E23" s="554"/>
      <c r="F23" s="551"/>
      <c r="G23" s="551"/>
      <c r="H23" s="551"/>
      <c r="I23" s="532"/>
    </row>
    <row r="24" spans="1:9" x14ac:dyDescent="0.35">
      <c r="A24" s="531"/>
      <c r="B24" s="547"/>
      <c r="C24" s="552" t="s">
        <v>474</v>
      </c>
      <c r="D24" s="553"/>
      <c r="E24" s="554"/>
      <c r="F24" s="551"/>
      <c r="G24" s="551"/>
      <c r="H24" s="551"/>
      <c r="I24" s="532"/>
    </row>
    <row r="25" spans="1:9" x14ac:dyDescent="0.35">
      <c r="A25" s="531"/>
      <c r="B25" s="547"/>
      <c r="C25" s="552" t="s">
        <v>475</v>
      </c>
      <c r="D25" s="553"/>
      <c r="E25" s="554"/>
      <c r="F25" s="551"/>
      <c r="G25" s="551"/>
      <c r="H25" s="551"/>
      <c r="I25" s="532"/>
    </row>
    <row r="26" spans="1:9" x14ac:dyDescent="0.35">
      <c r="A26" s="531"/>
      <c r="B26" s="547"/>
      <c r="C26" s="552" t="s">
        <v>476</v>
      </c>
      <c r="D26" s="553"/>
      <c r="E26" s="554"/>
      <c r="F26" s="551"/>
      <c r="G26" s="551"/>
      <c r="H26" s="551"/>
      <c r="I26" s="532"/>
    </row>
    <row r="27" spans="1:9" x14ac:dyDescent="0.35">
      <c r="A27" s="531"/>
      <c r="B27" s="547"/>
      <c r="C27" s="552" t="s">
        <v>477</v>
      </c>
      <c r="D27" s="553"/>
      <c r="E27" s="554"/>
      <c r="F27" s="551"/>
      <c r="G27" s="551"/>
      <c r="H27" s="551"/>
      <c r="I27" s="532"/>
    </row>
    <row r="28" spans="1:9" x14ac:dyDescent="0.35">
      <c r="A28" s="531"/>
      <c r="B28" s="547"/>
      <c r="C28" s="555" t="s">
        <v>478</v>
      </c>
      <c r="D28" s="555"/>
      <c r="E28" s="556"/>
      <c r="F28" s="551"/>
      <c r="G28" s="551"/>
      <c r="H28" s="551"/>
      <c r="I28" s="532"/>
    </row>
    <row r="29" spans="1:9" x14ac:dyDescent="0.35">
      <c r="A29" s="531"/>
      <c r="B29" s="547"/>
      <c r="C29" s="707" t="s">
        <v>119</v>
      </c>
      <c r="D29" s="557"/>
      <c r="E29" s="558"/>
      <c r="F29" s="709">
        <f>F22+F23+F24+F25+F26+F27+F28</f>
        <v>0</v>
      </c>
      <c r="G29" s="709">
        <f>G22+G23+G24+G25+G26+G27+G28</f>
        <v>0</v>
      </c>
      <c r="H29" s="709">
        <f>H22+H23+H24+H25+H26+H27+H28</f>
        <v>0</v>
      </c>
      <c r="I29" s="532"/>
    </row>
    <row r="30" spans="1:9" x14ac:dyDescent="0.35">
      <c r="A30" s="531"/>
      <c r="B30" s="547"/>
      <c r="C30" s="708"/>
      <c r="D30" s="559"/>
      <c r="E30" s="560"/>
      <c r="F30" s="710"/>
      <c r="G30" s="710"/>
      <c r="H30" s="710"/>
      <c r="I30" s="532"/>
    </row>
    <row r="31" spans="1:9" x14ac:dyDescent="0.35">
      <c r="A31" s="531"/>
      <c r="B31" s="547"/>
      <c r="C31" s="566"/>
      <c r="D31" s="567"/>
      <c r="E31" s="567"/>
      <c r="F31" s="568"/>
      <c r="G31" s="568"/>
      <c r="H31" s="569"/>
      <c r="I31" s="532"/>
    </row>
    <row r="32" spans="1:9" x14ac:dyDescent="0.35">
      <c r="A32" s="531"/>
      <c r="B32" s="547"/>
      <c r="C32" s="587" t="s">
        <v>480</v>
      </c>
      <c r="D32" s="559"/>
      <c r="E32" s="559"/>
      <c r="F32" s="570">
        <f>F33</f>
        <v>0</v>
      </c>
      <c r="G32" s="570">
        <f>G33</f>
        <v>0</v>
      </c>
      <c r="H32" s="570">
        <f>H33</f>
        <v>0</v>
      </c>
      <c r="I32" s="532"/>
    </row>
    <row r="33" spans="1:9" x14ac:dyDescent="0.35">
      <c r="A33" s="531"/>
      <c r="B33" s="547"/>
      <c r="C33" s="588" t="s">
        <v>481</v>
      </c>
      <c r="D33" s="567"/>
      <c r="E33" s="567"/>
      <c r="F33" s="571"/>
      <c r="G33" s="571"/>
      <c r="H33" s="571"/>
      <c r="I33" s="532"/>
    </row>
    <row r="34" spans="1:9" x14ac:dyDescent="0.35">
      <c r="A34" s="531"/>
      <c r="B34" s="547"/>
      <c r="C34" s="561"/>
      <c r="D34" s="561"/>
      <c r="E34" s="561"/>
      <c r="F34" s="561"/>
      <c r="G34" s="561"/>
      <c r="H34" s="562"/>
      <c r="I34" s="532"/>
    </row>
    <row r="35" spans="1:9" x14ac:dyDescent="0.35">
      <c r="A35" s="531"/>
      <c r="B35" s="547" t="s">
        <v>9</v>
      </c>
      <c r="C35" s="572" t="s">
        <v>482</v>
      </c>
      <c r="D35" s="535"/>
      <c r="E35" s="535"/>
      <c r="F35" s="537"/>
      <c r="G35" s="537"/>
      <c r="H35" s="538"/>
      <c r="I35" s="532"/>
    </row>
    <row r="36" spans="1:9" x14ac:dyDescent="0.35">
      <c r="A36" s="531"/>
      <c r="B36" s="547"/>
      <c r="C36" s="573" t="s">
        <v>483</v>
      </c>
      <c r="D36" s="573"/>
      <c r="E36" s="574"/>
      <c r="F36" s="551"/>
      <c r="G36" s="551"/>
      <c r="H36" s="551"/>
      <c r="I36" s="532"/>
    </row>
    <row r="37" spans="1:9" x14ac:dyDescent="0.35">
      <c r="A37" s="531"/>
      <c r="B37" s="547"/>
      <c r="C37" s="561"/>
      <c r="D37" s="561"/>
      <c r="E37" s="561"/>
      <c r="F37" s="561"/>
      <c r="G37" s="561"/>
      <c r="H37" s="562"/>
      <c r="I37" s="532"/>
    </row>
    <row r="38" spans="1:9" x14ac:dyDescent="0.35">
      <c r="A38" s="531"/>
      <c r="B38" s="547" t="s">
        <v>11</v>
      </c>
      <c r="C38" s="564" t="s">
        <v>484</v>
      </c>
      <c r="D38" s="564"/>
      <c r="E38" s="565"/>
      <c r="F38" s="543">
        <f>F39+F40</f>
        <v>0</v>
      </c>
      <c r="G38" s="543">
        <f>G39+G40</f>
        <v>0</v>
      </c>
      <c r="H38" s="543">
        <f>H39+H40</f>
        <v>0</v>
      </c>
      <c r="I38" s="532"/>
    </row>
    <row r="39" spans="1:9" x14ac:dyDescent="0.35">
      <c r="A39" s="531"/>
      <c r="B39" s="547"/>
      <c r="C39" s="555" t="s">
        <v>485</v>
      </c>
      <c r="D39" s="555"/>
      <c r="E39" s="556"/>
      <c r="F39" s="551"/>
      <c r="G39" s="551"/>
      <c r="H39" s="551"/>
      <c r="I39" s="532"/>
    </row>
    <row r="40" spans="1:9" x14ac:dyDescent="0.35">
      <c r="A40" s="531"/>
      <c r="B40" s="547"/>
      <c r="C40" s="552" t="s">
        <v>486</v>
      </c>
      <c r="D40" s="553"/>
      <c r="E40" s="554"/>
      <c r="F40" s="551"/>
      <c r="G40" s="551"/>
      <c r="H40" s="551"/>
      <c r="I40" s="532"/>
    </row>
    <row r="41" spans="1:9" x14ac:dyDescent="0.35">
      <c r="A41" s="531"/>
      <c r="B41" s="547"/>
      <c r="C41" s="561"/>
      <c r="D41" s="561"/>
      <c r="E41" s="561"/>
      <c r="F41" s="561"/>
      <c r="G41" s="561"/>
      <c r="H41" s="562"/>
      <c r="I41" s="532"/>
    </row>
    <row r="42" spans="1:9" x14ac:dyDescent="0.35">
      <c r="A42" s="531"/>
      <c r="B42" s="547" t="s">
        <v>13</v>
      </c>
      <c r="C42" s="564" t="s">
        <v>487</v>
      </c>
      <c r="D42" s="564"/>
      <c r="E42" s="565"/>
      <c r="F42" s="543">
        <f>F43+F44</f>
        <v>0</v>
      </c>
      <c r="G42" s="543">
        <f>G43+G44</f>
        <v>0</v>
      </c>
      <c r="H42" s="543">
        <f>H43+H44</f>
        <v>0</v>
      </c>
      <c r="I42" s="532"/>
    </row>
    <row r="43" spans="1:9" x14ac:dyDescent="0.35">
      <c r="A43" s="531"/>
      <c r="B43" s="547"/>
      <c r="C43" s="555" t="s">
        <v>485</v>
      </c>
      <c r="D43" s="555"/>
      <c r="E43" s="575"/>
      <c r="F43" s="551"/>
      <c r="G43" s="551"/>
      <c r="H43" s="551"/>
      <c r="I43" s="532"/>
    </row>
    <row r="44" spans="1:9" x14ac:dyDescent="0.35">
      <c r="A44" s="531"/>
      <c r="B44" s="547"/>
      <c r="C44" s="552" t="s">
        <v>486</v>
      </c>
      <c r="D44" s="553"/>
      <c r="E44" s="575"/>
      <c r="F44" s="551"/>
      <c r="G44" s="551"/>
      <c r="H44" s="551"/>
      <c r="I44" s="532"/>
    </row>
    <row r="45" spans="1:9" x14ac:dyDescent="0.35">
      <c r="A45" s="531"/>
      <c r="B45" s="547"/>
      <c r="C45" s="561"/>
      <c r="D45" s="561"/>
      <c r="E45" s="561"/>
      <c r="F45" s="561"/>
      <c r="G45" s="561"/>
      <c r="H45" s="562"/>
      <c r="I45" s="532"/>
    </row>
    <row r="46" spans="1:9" x14ac:dyDescent="0.35">
      <c r="A46" s="531"/>
      <c r="B46" s="547" t="s">
        <v>15</v>
      </c>
      <c r="C46" s="572" t="s">
        <v>488</v>
      </c>
      <c r="D46" s="535"/>
      <c r="E46" s="536"/>
      <c r="F46" s="591"/>
      <c r="G46" s="591"/>
      <c r="H46" s="591"/>
      <c r="I46" s="532"/>
    </row>
    <row r="47" spans="1:9" x14ac:dyDescent="0.35">
      <c r="A47" s="531"/>
      <c r="B47" s="547"/>
      <c r="C47" s="561"/>
      <c r="D47" s="561"/>
      <c r="E47" s="561"/>
      <c r="F47" s="561"/>
      <c r="G47" s="561"/>
      <c r="H47" s="562"/>
      <c r="I47" s="532"/>
    </row>
    <row r="48" spans="1:9" x14ac:dyDescent="0.35">
      <c r="A48" s="531"/>
      <c r="B48" s="547" t="s">
        <v>17</v>
      </c>
      <c r="C48" s="564" t="s">
        <v>489</v>
      </c>
      <c r="D48" s="564"/>
      <c r="E48" s="565"/>
      <c r="F48" s="542">
        <f>F49-F50</f>
        <v>0</v>
      </c>
      <c r="G48" s="543">
        <f>G49-G50</f>
        <v>0</v>
      </c>
      <c r="H48" s="543">
        <f>H49-H50</f>
        <v>0</v>
      </c>
      <c r="I48" s="532"/>
    </row>
    <row r="49" spans="1:9" x14ac:dyDescent="0.35">
      <c r="A49" s="531"/>
      <c r="B49" s="547"/>
      <c r="C49" s="555" t="s">
        <v>490</v>
      </c>
      <c r="D49" s="555"/>
      <c r="E49" s="556"/>
      <c r="F49" s="576"/>
      <c r="G49" s="551"/>
      <c r="H49" s="551"/>
      <c r="I49" s="532"/>
    </row>
    <row r="50" spans="1:9" x14ac:dyDescent="0.35">
      <c r="A50" s="531"/>
      <c r="B50" s="547"/>
      <c r="C50" s="555" t="s">
        <v>491</v>
      </c>
      <c r="D50" s="555"/>
      <c r="E50" s="556"/>
      <c r="F50" s="576"/>
      <c r="G50" s="551"/>
      <c r="H50" s="551"/>
      <c r="I50" s="532"/>
    </row>
    <row r="51" spans="1:9" x14ac:dyDescent="0.35">
      <c r="A51" s="531"/>
      <c r="B51" s="547"/>
      <c r="C51" s="561"/>
      <c r="D51" s="561"/>
      <c r="E51" s="561"/>
      <c r="F51" s="561"/>
      <c r="G51" s="561"/>
      <c r="H51" s="562"/>
      <c r="I51" s="532"/>
    </row>
    <row r="52" spans="1:9" x14ac:dyDescent="0.35">
      <c r="A52" s="531"/>
      <c r="B52" s="547" t="s">
        <v>19</v>
      </c>
      <c r="C52" s="564" t="s">
        <v>492</v>
      </c>
      <c r="D52" s="564"/>
      <c r="E52" s="565"/>
      <c r="F52" s="543">
        <f>F53-F54</f>
        <v>0</v>
      </c>
      <c r="G52" s="543">
        <f>G53-G54</f>
        <v>0</v>
      </c>
      <c r="H52" s="543">
        <f>H53-H54</f>
        <v>0</v>
      </c>
      <c r="I52" s="532"/>
    </row>
    <row r="53" spans="1:9" x14ac:dyDescent="0.35">
      <c r="A53" s="531"/>
      <c r="B53" s="547"/>
      <c r="C53" s="555" t="s">
        <v>493</v>
      </c>
      <c r="D53" s="555"/>
      <c r="E53" s="556"/>
      <c r="F53" s="551"/>
      <c r="G53" s="551"/>
      <c r="H53" s="551"/>
      <c r="I53" s="532"/>
    </row>
    <row r="54" spans="1:9" x14ac:dyDescent="0.35">
      <c r="A54" s="531"/>
      <c r="B54" s="547"/>
      <c r="C54" s="552" t="s">
        <v>494</v>
      </c>
      <c r="D54" s="552"/>
      <c r="E54" s="577"/>
      <c r="F54" s="551"/>
      <c r="G54" s="551"/>
      <c r="H54" s="551"/>
      <c r="I54" s="532"/>
    </row>
    <row r="55" spans="1:9" x14ac:dyDescent="0.35">
      <c r="A55" s="531"/>
      <c r="B55" s="547"/>
      <c r="C55" s="561"/>
      <c r="D55" s="561"/>
      <c r="E55" s="561"/>
      <c r="F55" s="561"/>
      <c r="G55" s="561"/>
      <c r="H55" s="562"/>
      <c r="I55" s="532"/>
    </row>
    <row r="56" spans="1:9" x14ac:dyDescent="0.35">
      <c r="A56" s="531"/>
      <c r="B56" s="547" t="s">
        <v>21</v>
      </c>
      <c r="C56" s="564" t="s">
        <v>495</v>
      </c>
      <c r="D56" s="564"/>
      <c r="E56" s="565"/>
      <c r="F56" s="591"/>
      <c r="G56" s="591"/>
      <c r="H56" s="591"/>
      <c r="I56" s="532"/>
    </row>
    <row r="57" spans="1:9" x14ac:dyDescent="0.35">
      <c r="A57" s="531"/>
      <c r="B57" s="547"/>
      <c r="C57" s="561"/>
      <c r="D57" s="561"/>
      <c r="E57" s="561"/>
      <c r="F57" s="561"/>
      <c r="G57" s="561"/>
      <c r="H57" s="562"/>
      <c r="I57" s="532"/>
    </row>
    <row r="58" spans="1:9" x14ac:dyDescent="0.35">
      <c r="A58" s="531"/>
      <c r="B58" s="547" t="s">
        <v>23</v>
      </c>
      <c r="C58" s="578" t="s">
        <v>496</v>
      </c>
      <c r="D58" s="579"/>
      <c r="E58" s="580"/>
      <c r="F58" s="580"/>
      <c r="G58" s="580"/>
      <c r="H58" s="581"/>
      <c r="I58" s="532"/>
    </row>
    <row r="59" spans="1:9" x14ac:dyDescent="0.35">
      <c r="A59" s="531"/>
      <c r="B59" s="547"/>
      <c r="C59" s="555" t="s">
        <v>497</v>
      </c>
      <c r="D59" s="555"/>
      <c r="E59" s="556"/>
      <c r="F59" s="551"/>
      <c r="G59" s="551"/>
      <c r="H59" s="551"/>
      <c r="I59" s="532"/>
    </row>
    <row r="60" spans="1:9" x14ac:dyDescent="0.35">
      <c r="A60" s="531"/>
      <c r="B60" s="547"/>
      <c r="C60" s="555" t="s">
        <v>498</v>
      </c>
      <c r="D60" s="555"/>
      <c r="E60" s="556"/>
      <c r="F60" s="551"/>
      <c r="G60" s="551"/>
      <c r="H60" s="551"/>
      <c r="I60" s="532"/>
    </row>
    <row r="61" spans="1:9" x14ac:dyDescent="0.35">
      <c r="A61" s="531"/>
      <c r="B61" s="582"/>
      <c r="C61" s="555" t="s">
        <v>499</v>
      </c>
      <c r="D61" s="555"/>
      <c r="E61" s="556"/>
      <c r="F61" s="583"/>
      <c r="G61" s="583"/>
      <c r="H61" s="583"/>
      <c r="I61" s="532"/>
    </row>
    <row r="62" spans="1:9" ht="15" thickBot="1" x14ac:dyDescent="0.4">
      <c r="A62" s="584"/>
      <c r="B62" s="585"/>
      <c r="C62" s="585"/>
      <c r="D62" s="585"/>
      <c r="E62" s="585"/>
      <c r="F62" s="585"/>
      <c r="G62" s="585"/>
      <c r="H62" s="585"/>
      <c r="I62" s="586"/>
    </row>
  </sheetData>
  <sheetProtection algorithmName="SHA-512" hashValue="YR0v4vUgFq9ThZLug0U1vQ59zQMdeNAMNRp88hFpHsVQFphCZUMO0jnrhXtQrM0K+4yelvpmTzEYr3b2gzCByQ==" saltValue="CTUEHFTWSA+pIowS+KK56Q==" spinCount="100000" sheet="1" objects="1" scenarios="1"/>
  <mergeCells count="16">
    <mergeCell ref="C29:C30"/>
    <mergeCell ref="F29:F30"/>
    <mergeCell ref="G29:G30"/>
    <mergeCell ref="H29:H30"/>
    <mergeCell ref="F9:H9"/>
    <mergeCell ref="C17:C18"/>
    <mergeCell ref="F17:F18"/>
    <mergeCell ref="G17:G18"/>
    <mergeCell ref="H17:H18"/>
    <mergeCell ref="F21:H21"/>
    <mergeCell ref="B2:H3"/>
    <mergeCell ref="B4:H4"/>
    <mergeCell ref="B5:E6"/>
    <mergeCell ref="F5:F6"/>
    <mergeCell ref="G5:G6"/>
    <mergeCell ref="H5:H6"/>
  </mergeCells>
  <pageMargins left="0.7" right="0.7" top="0.75" bottom="0.75" header="0.3" footer="0.3"/>
  <ignoredErrors>
    <ignoredError sqref="B35:B5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4:K36"/>
  <sheetViews>
    <sheetView showGridLines="0" zoomScaleNormal="100" workbookViewId="0">
      <selection activeCell="E14" sqref="E14"/>
    </sheetView>
  </sheetViews>
  <sheetFormatPr defaultRowHeight="14.5" x14ac:dyDescent="0.35"/>
  <cols>
    <col min="2" max="2" width="7" style="1" customWidth="1"/>
    <col min="3" max="3" width="5.54296875" style="1" customWidth="1"/>
    <col min="4" max="4" width="40.453125" style="1" customWidth="1"/>
    <col min="5" max="9" width="18" style="1" customWidth="1"/>
    <col min="10" max="10" width="22" style="1" customWidth="1"/>
    <col min="11" max="11" width="8.7265625" style="1"/>
  </cols>
  <sheetData>
    <row r="4" spans="2:11" ht="15" thickBot="1" x14ac:dyDescent="0.4"/>
    <row r="5" spans="2:11" ht="20" x14ac:dyDescent="0.4">
      <c r="B5" s="35"/>
      <c r="C5" s="84"/>
      <c r="D5" s="85"/>
      <c r="E5" s="86" t="s">
        <v>162</v>
      </c>
      <c r="F5" s="85"/>
      <c r="G5" s="85"/>
      <c r="H5" s="85"/>
      <c r="I5" s="85"/>
      <c r="J5" s="87"/>
      <c r="K5" s="36"/>
    </row>
    <row r="6" spans="2:11" ht="16.5" customHeight="1" x14ac:dyDescent="0.4">
      <c r="B6" s="2"/>
      <c r="E6" s="693" t="s">
        <v>163</v>
      </c>
      <c r="F6" s="693"/>
      <c r="G6" s="693"/>
      <c r="H6" s="693"/>
      <c r="J6" s="88"/>
      <c r="K6" s="3"/>
    </row>
    <row r="7" spans="2:11" ht="8.25" customHeight="1" x14ac:dyDescent="0.4">
      <c r="B7" s="2"/>
      <c r="J7" s="88"/>
      <c r="K7" s="3"/>
    </row>
    <row r="8" spans="2:11" ht="7.5" customHeight="1" x14ac:dyDescent="0.5">
      <c r="B8" s="2"/>
      <c r="D8" s="37"/>
      <c r="J8" s="88"/>
      <c r="K8" s="3"/>
    </row>
    <row r="9" spans="2:11" ht="7.5" customHeight="1" x14ac:dyDescent="0.35">
      <c r="B9" s="2"/>
      <c r="C9" s="12"/>
      <c r="D9" s="89"/>
      <c r="E9" s="89"/>
      <c r="F9" s="89"/>
      <c r="G9" s="89"/>
      <c r="H9" s="89"/>
      <c r="I9" s="89"/>
      <c r="J9" s="90"/>
      <c r="K9" s="3"/>
    </row>
    <row r="10" spans="2:11" x14ac:dyDescent="0.35">
      <c r="B10" s="2"/>
      <c r="J10" s="91"/>
      <c r="K10" s="3"/>
    </row>
    <row r="11" spans="2:11" ht="42.75" customHeight="1" x14ac:dyDescent="0.35">
      <c r="B11" s="2"/>
      <c r="C11" s="717" t="s">
        <v>137</v>
      </c>
      <c r="D11" s="718"/>
      <c r="E11" s="714" t="s">
        <v>138</v>
      </c>
      <c r="F11" s="723" t="s">
        <v>139</v>
      </c>
      <c r="G11" s="714" t="s">
        <v>140</v>
      </c>
      <c r="H11" s="714" t="s">
        <v>141</v>
      </c>
      <c r="I11" s="714" t="s">
        <v>142</v>
      </c>
      <c r="J11" s="714" t="s">
        <v>0</v>
      </c>
      <c r="K11" s="3"/>
    </row>
    <row r="12" spans="2:11" ht="15" customHeight="1" x14ac:dyDescent="0.35">
      <c r="B12" s="2"/>
      <c r="C12" s="719"/>
      <c r="D12" s="720"/>
      <c r="E12" s="715"/>
      <c r="F12" s="724"/>
      <c r="G12" s="715"/>
      <c r="H12" s="715"/>
      <c r="I12" s="715"/>
      <c r="J12" s="715"/>
      <c r="K12" s="3"/>
    </row>
    <row r="13" spans="2:11" ht="13.5" customHeight="1" x14ac:dyDescent="0.35">
      <c r="B13" s="2"/>
      <c r="C13" s="721"/>
      <c r="D13" s="722"/>
      <c r="E13" s="716"/>
      <c r="F13" s="725"/>
      <c r="G13" s="716"/>
      <c r="H13" s="716"/>
      <c r="I13" s="716"/>
      <c r="J13" s="716"/>
      <c r="K13" s="3"/>
    </row>
    <row r="14" spans="2:11" x14ac:dyDescent="0.35">
      <c r="B14" s="2"/>
      <c r="C14" s="315">
        <v>1</v>
      </c>
      <c r="D14" s="92" t="s">
        <v>143</v>
      </c>
      <c r="E14" s="179"/>
      <c r="F14" s="178"/>
      <c r="G14" s="178"/>
      <c r="H14" s="178"/>
      <c r="I14" s="178"/>
      <c r="J14" s="180">
        <f t="shared" ref="J14:J19" si="0">SUM(E14:I14)</f>
        <v>0</v>
      </c>
      <c r="K14" s="3"/>
    </row>
    <row r="15" spans="2:11" x14ac:dyDescent="0.35">
      <c r="B15" s="2"/>
      <c r="C15" s="315">
        <v>2</v>
      </c>
      <c r="D15" s="92" t="s">
        <v>144</v>
      </c>
      <c r="E15" s="178"/>
      <c r="F15" s="178"/>
      <c r="G15" s="178"/>
      <c r="H15" s="178"/>
      <c r="I15" s="178"/>
      <c r="J15" s="177">
        <f t="shared" si="0"/>
        <v>0</v>
      </c>
      <c r="K15" s="3"/>
    </row>
    <row r="16" spans="2:11" x14ac:dyDescent="0.35">
      <c r="B16" s="2"/>
      <c r="C16" s="315" t="s">
        <v>145</v>
      </c>
      <c r="D16" s="92" t="s">
        <v>146</v>
      </c>
      <c r="E16" s="178"/>
      <c r="F16" s="178"/>
      <c r="G16" s="178"/>
      <c r="H16" s="178"/>
      <c r="I16" s="178"/>
      <c r="J16" s="177">
        <f t="shared" si="0"/>
        <v>0</v>
      </c>
      <c r="K16" s="3"/>
    </row>
    <row r="17" spans="2:11" x14ac:dyDescent="0.35">
      <c r="B17" s="2"/>
      <c r="C17" s="315" t="s">
        <v>147</v>
      </c>
      <c r="D17" s="92" t="s">
        <v>148</v>
      </c>
      <c r="E17" s="178"/>
      <c r="F17" s="178"/>
      <c r="G17" s="178"/>
      <c r="H17" s="178"/>
      <c r="I17" s="178"/>
      <c r="J17" s="177">
        <f t="shared" si="0"/>
        <v>0</v>
      </c>
      <c r="K17" s="3"/>
    </row>
    <row r="18" spans="2:11" x14ac:dyDescent="0.35">
      <c r="B18" s="2"/>
      <c r="C18" s="315" t="s">
        <v>149</v>
      </c>
      <c r="D18" s="92" t="s">
        <v>150</v>
      </c>
      <c r="E18" s="178"/>
      <c r="F18" s="179"/>
      <c r="G18" s="179"/>
      <c r="H18" s="179"/>
      <c r="I18" s="179"/>
      <c r="J18" s="177">
        <f t="shared" si="0"/>
        <v>0</v>
      </c>
      <c r="K18" s="3"/>
    </row>
    <row r="19" spans="2:11" ht="15.5" x14ac:dyDescent="0.35">
      <c r="B19" s="2"/>
      <c r="C19" s="316"/>
      <c r="D19" s="321" t="s">
        <v>0</v>
      </c>
      <c r="E19" s="322">
        <f>SUM(E14:E18)</f>
        <v>0</v>
      </c>
      <c r="F19" s="322">
        <f>SUM(F14:F18)</f>
        <v>0</v>
      </c>
      <c r="G19" s="322">
        <f>SUM(G14:G18)</f>
        <v>0</v>
      </c>
      <c r="H19" s="322">
        <f>SUM(H14:H18)</f>
        <v>0</v>
      </c>
      <c r="I19" s="322">
        <f>SUM(I14:I18)</f>
        <v>0</v>
      </c>
      <c r="J19" s="322">
        <f t="shared" si="0"/>
        <v>0</v>
      </c>
      <c r="K19" s="3"/>
    </row>
    <row r="20" spans="2:11" ht="15.75" customHeight="1" x14ac:dyDescent="0.35">
      <c r="B20" s="2"/>
      <c r="C20" s="717" t="s">
        <v>152</v>
      </c>
      <c r="D20" s="718"/>
      <c r="E20" s="723" t="s">
        <v>138</v>
      </c>
      <c r="F20" s="723" t="s">
        <v>139</v>
      </c>
      <c r="G20" s="723" t="s">
        <v>140</v>
      </c>
      <c r="H20" s="723" t="s">
        <v>141</v>
      </c>
      <c r="I20" s="723" t="s">
        <v>142</v>
      </c>
      <c r="J20" s="723" t="s">
        <v>0</v>
      </c>
      <c r="K20" s="3"/>
    </row>
    <row r="21" spans="2:11" ht="15.75" customHeight="1" x14ac:dyDescent="0.35">
      <c r="B21" s="2"/>
      <c r="C21" s="719"/>
      <c r="D21" s="720"/>
      <c r="E21" s="724"/>
      <c r="F21" s="724"/>
      <c r="G21" s="724"/>
      <c r="H21" s="724"/>
      <c r="I21" s="724"/>
      <c r="J21" s="724"/>
      <c r="K21" s="3"/>
    </row>
    <row r="22" spans="2:11" ht="15.75" customHeight="1" x14ac:dyDescent="0.35">
      <c r="B22" s="2"/>
      <c r="C22" s="719"/>
      <c r="D22" s="720"/>
      <c r="E22" s="724"/>
      <c r="F22" s="724"/>
      <c r="G22" s="724"/>
      <c r="H22" s="724"/>
      <c r="I22" s="724"/>
      <c r="J22" s="724"/>
      <c r="K22" s="3"/>
    </row>
    <row r="23" spans="2:11" ht="15.75" customHeight="1" x14ac:dyDescent="0.35">
      <c r="B23" s="2"/>
      <c r="C23" s="721"/>
      <c r="D23" s="722"/>
      <c r="E23" s="725"/>
      <c r="F23" s="725"/>
      <c r="G23" s="725"/>
      <c r="H23" s="725"/>
      <c r="I23" s="725"/>
      <c r="J23" s="725"/>
      <c r="K23" s="3"/>
    </row>
    <row r="24" spans="2:11" x14ac:dyDescent="0.35">
      <c r="B24" s="2"/>
      <c r="C24" s="318" t="s">
        <v>153</v>
      </c>
      <c r="D24" s="92" t="s">
        <v>154</v>
      </c>
      <c r="E24" s="179"/>
      <c r="F24" s="179"/>
      <c r="G24" s="179"/>
      <c r="H24" s="179"/>
      <c r="I24" s="179"/>
      <c r="J24" s="180">
        <f>SUM(E24:I24)</f>
        <v>0</v>
      </c>
      <c r="K24" s="3"/>
    </row>
    <row r="25" spans="2:11" x14ac:dyDescent="0.35">
      <c r="B25" s="2"/>
      <c r="C25" s="315" t="s">
        <v>155</v>
      </c>
      <c r="D25" s="92" t="s">
        <v>156</v>
      </c>
      <c r="E25" s="178"/>
      <c r="F25" s="178"/>
      <c r="G25" s="178"/>
      <c r="H25" s="178"/>
      <c r="I25" s="178"/>
      <c r="J25" s="177">
        <f>SUM(E25:I25)</f>
        <v>0</v>
      </c>
      <c r="K25" s="3"/>
    </row>
    <row r="26" spans="2:11" ht="15.75" customHeight="1" x14ac:dyDescent="0.35">
      <c r="B26" s="2"/>
      <c r="C26" s="315" t="s">
        <v>157</v>
      </c>
      <c r="D26" s="92" t="s">
        <v>158</v>
      </c>
      <c r="E26" s="178"/>
      <c r="F26" s="178"/>
      <c r="G26" s="178"/>
      <c r="H26" s="178"/>
      <c r="I26" s="178"/>
      <c r="J26" s="177">
        <f>SUM(E26:I26)</f>
        <v>0</v>
      </c>
      <c r="K26" s="3"/>
    </row>
    <row r="27" spans="2:11" ht="15.75" customHeight="1" x14ac:dyDescent="0.35">
      <c r="B27" s="2"/>
      <c r="C27" s="315" t="s">
        <v>159</v>
      </c>
      <c r="D27" s="92" t="s">
        <v>160</v>
      </c>
      <c r="E27" s="178"/>
      <c r="F27" s="178"/>
      <c r="G27" s="178"/>
      <c r="H27" s="178"/>
      <c r="I27" s="178"/>
      <c r="J27" s="177">
        <f>SUM(E27:I27)</f>
        <v>0</v>
      </c>
      <c r="K27" s="3"/>
    </row>
    <row r="28" spans="2:11" ht="15.5" x14ac:dyDescent="0.35">
      <c r="B28" s="2"/>
      <c r="C28" s="464"/>
      <c r="D28" s="323" t="s">
        <v>0</v>
      </c>
      <c r="E28" s="322">
        <f>SUM(E24:E27)</f>
        <v>0</v>
      </c>
      <c r="F28" s="322">
        <f>SUM(F24:F27)</f>
        <v>0</v>
      </c>
      <c r="G28" s="322">
        <f>SUM(G24:G27)</f>
        <v>0</v>
      </c>
      <c r="H28" s="322">
        <f>SUM(H24:H27)</f>
        <v>0</v>
      </c>
      <c r="I28" s="322">
        <f>SUM(I24:I27)</f>
        <v>0</v>
      </c>
      <c r="J28" s="322">
        <f>SUM(E28:I28)</f>
        <v>0</v>
      </c>
      <c r="K28" s="3"/>
    </row>
    <row r="29" spans="2:11" x14ac:dyDescent="0.35">
      <c r="B29" s="2"/>
      <c r="E29" s="176"/>
      <c r="F29" s="176"/>
      <c r="G29" s="176"/>
      <c r="H29" s="176"/>
      <c r="I29" s="176"/>
      <c r="J29" s="176"/>
      <c r="K29" s="3"/>
    </row>
    <row r="30" spans="2:11" ht="22.5" customHeight="1" x14ac:dyDescent="0.35">
      <c r="B30" s="2"/>
      <c r="C30" s="726" t="s">
        <v>161</v>
      </c>
      <c r="D30" s="727"/>
      <c r="E30" s="317">
        <f t="shared" ref="E30:J30" si="1">E19-E28</f>
        <v>0</v>
      </c>
      <c r="F30" s="317">
        <f t="shared" si="1"/>
        <v>0</v>
      </c>
      <c r="G30" s="317">
        <f t="shared" si="1"/>
        <v>0</v>
      </c>
      <c r="H30" s="317">
        <f t="shared" si="1"/>
        <v>0</v>
      </c>
      <c r="I30" s="317">
        <f t="shared" si="1"/>
        <v>0</v>
      </c>
      <c r="J30" s="319">
        <f t="shared" si="1"/>
        <v>0</v>
      </c>
      <c r="K30" s="3"/>
    </row>
    <row r="31" spans="2:11" ht="22.5" customHeight="1" x14ac:dyDescent="0.35">
      <c r="B31" s="2"/>
      <c r="C31" s="728" t="s">
        <v>318</v>
      </c>
      <c r="D31" s="729"/>
      <c r="E31" s="320">
        <f>E30</f>
        <v>0</v>
      </c>
      <c r="F31" s="320">
        <f>E30+F30</f>
        <v>0</v>
      </c>
      <c r="G31" s="320">
        <f>E30+F30+G30</f>
        <v>0</v>
      </c>
      <c r="H31" s="320">
        <f>E30+F30+G30+H30</f>
        <v>0</v>
      </c>
      <c r="I31" s="320">
        <f>E30+F30+G30+H30+I30</f>
        <v>0</v>
      </c>
      <c r="J31" s="320">
        <f>E30+F30+G30+H30+I30+J30</f>
        <v>0</v>
      </c>
      <c r="K31" s="3"/>
    </row>
    <row r="32" spans="2:11" x14ac:dyDescent="0.35">
      <c r="B32" s="2"/>
      <c r="K32" s="3"/>
    </row>
    <row r="33" spans="2:11" x14ac:dyDescent="0.35">
      <c r="B33" s="2"/>
      <c r="K33" s="3"/>
    </row>
    <row r="34" spans="2:11" x14ac:dyDescent="0.35">
      <c r="B34" s="2"/>
      <c r="K34" s="3"/>
    </row>
    <row r="35" spans="2:11" x14ac:dyDescent="0.35">
      <c r="B35" s="2"/>
      <c r="K35" s="3"/>
    </row>
    <row r="36" spans="2:11" ht="15" thickBot="1" x14ac:dyDescent="0.4">
      <c r="B36" s="4"/>
      <c r="C36" s="5"/>
      <c r="D36" s="5"/>
      <c r="E36" s="5"/>
      <c r="F36" s="5"/>
      <c r="G36" s="5"/>
      <c r="H36" s="5"/>
      <c r="I36" s="5"/>
      <c r="J36" s="5"/>
      <c r="K36" s="6"/>
    </row>
  </sheetData>
  <sheetProtection algorithmName="SHA-512" hashValue="U+wzf+uAQ0YPXuhdM09YachJRQojujbbePU3MfmX62rMt98pfqpFHM/yyBl25r0/Wou/Xt4bpCzyfYgHZ8AuyA==" saltValue="sptqjuyT38xfBFoPjrzIhg==" spinCount="100000" sheet="1" objects="1" scenarios="1"/>
  <mergeCells count="17">
    <mergeCell ref="E6:H6"/>
    <mergeCell ref="C31:D31"/>
    <mergeCell ref="H20:H23"/>
    <mergeCell ref="I20:I23"/>
    <mergeCell ref="J20:J23"/>
    <mergeCell ref="C30:D30"/>
    <mergeCell ref="C20:D23"/>
    <mergeCell ref="E20:E23"/>
    <mergeCell ref="F20:F23"/>
    <mergeCell ref="G20:G23"/>
    <mergeCell ref="J11:J13"/>
    <mergeCell ref="I11:I13"/>
    <mergeCell ref="C11:D13"/>
    <mergeCell ref="E11:E13"/>
    <mergeCell ref="F11:F13"/>
    <mergeCell ref="G11:G13"/>
    <mergeCell ref="H11:H13"/>
  </mergeCells>
  <pageMargins left="0.7" right="0.7" top="0.75" bottom="0.75" header="0.3" footer="0.3"/>
  <pageSetup scale="66" orientation="landscape" r:id="rId1"/>
  <ignoredErrors>
    <ignoredError sqref="C16:C18 C24:C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B4:L35"/>
  <sheetViews>
    <sheetView showGridLines="0" zoomScaleNormal="100" workbookViewId="0">
      <selection activeCell="G19" sqref="G19 G27"/>
    </sheetView>
  </sheetViews>
  <sheetFormatPr defaultRowHeight="14.5" x14ac:dyDescent="0.35"/>
  <cols>
    <col min="2" max="2" width="7" customWidth="1"/>
    <col min="3" max="3" width="5.54296875" customWidth="1"/>
    <col min="4" max="4" width="40.453125" customWidth="1"/>
    <col min="5" max="10" width="18" customWidth="1"/>
    <col min="11" max="11" width="22" customWidth="1"/>
  </cols>
  <sheetData>
    <row r="4" spans="2:12" ht="15" thickBot="1" x14ac:dyDescent="0.4"/>
    <row r="5" spans="2:12" ht="20" x14ac:dyDescent="0.4">
      <c r="B5" s="35"/>
      <c r="C5" s="84"/>
      <c r="D5" s="85"/>
      <c r="E5" s="86" t="s">
        <v>136</v>
      </c>
      <c r="F5" s="85"/>
      <c r="G5" s="85"/>
      <c r="H5" s="85"/>
      <c r="I5" s="85"/>
      <c r="J5" s="85"/>
      <c r="K5" s="87"/>
      <c r="L5" s="36"/>
    </row>
    <row r="6" spans="2:12" ht="20" x14ac:dyDescent="0.4">
      <c r="B6" s="2"/>
      <c r="C6" s="1"/>
      <c r="D6" s="1"/>
      <c r="E6" s="693" t="s">
        <v>56</v>
      </c>
      <c r="F6" s="693"/>
      <c r="G6" s="693"/>
      <c r="H6" s="693"/>
      <c r="I6" s="1"/>
      <c r="J6" s="1"/>
      <c r="K6" s="88"/>
      <c r="L6" s="3"/>
    </row>
    <row r="7" spans="2:12" ht="20" hidden="1" x14ac:dyDescent="0.4">
      <c r="B7" s="2"/>
      <c r="C7" s="1"/>
      <c r="D7" s="1"/>
      <c r="E7" s="1"/>
      <c r="F7" s="1"/>
      <c r="G7" s="1"/>
      <c r="H7" s="1"/>
      <c r="I7" s="1"/>
      <c r="J7" s="1"/>
      <c r="K7" s="88"/>
      <c r="L7" s="3"/>
    </row>
    <row r="8" spans="2:12" ht="23" hidden="1" x14ac:dyDescent="0.5">
      <c r="B8" s="2"/>
      <c r="C8" s="1"/>
      <c r="D8" s="37"/>
      <c r="E8" s="1"/>
      <c r="F8" s="1"/>
      <c r="G8" s="1"/>
      <c r="H8" s="1"/>
      <c r="I8" s="1"/>
      <c r="J8" s="1"/>
      <c r="K8" s="88"/>
      <c r="L8" s="3"/>
    </row>
    <row r="9" spans="2:12" ht="18" x14ac:dyDescent="0.35">
      <c r="B9" s="2"/>
      <c r="C9" s="12"/>
      <c r="D9" s="89"/>
      <c r="E9" s="89"/>
      <c r="F9" s="89"/>
      <c r="G9" s="89"/>
      <c r="H9" s="89"/>
      <c r="I9" s="89"/>
      <c r="J9" s="89"/>
      <c r="K9" s="90"/>
      <c r="L9" s="3"/>
    </row>
    <row r="10" spans="2:12" x14ac:dyDescent="0.35">
      <c r="B10" s="2"/>
      <c r="C10" s="1"/>
      <c r="D10" s="1"/>
      <c r="E10" s="1"/>
      <c r="F10" s="1"/>
      <c r="G10" s="1"/>
      <c r="H10" s="1"/>
      <c r="I10" s="1"/>
      <c r="J10" s="1"/>
      <c r="K10" s="91"/>
      <c r="L10" s="3"/>
    </row>
    <row r="11" spans="2:12" ht="15.75" customHeight="1" x14ac:dyDescent="0.35">
      <c r="B11" s="2"/>
      <c r="C11" s="717" t="s">
        <v>137</v>
      </c>
      <c r="D11" s="718"/>
      <c r="E11" s="714" t="s">
        <v>138</v>
      </c>
      <c r="F11" s="723" t="s">
        <v>139</v>
      </c>
      <c r="G11" s="714" t="s">
        <v>140</v>
      </c>
      <c r="H11" s="714" t="s">
        <v>141</v>
      </c>
      <c r="I11" s="714" t="s">
        <v>142</v>
      </c>
      <c r="J11" s="714" t="s">
        <v>404</v>
      </c>
      <c r="K11" s="714" t="s">
        <v>0</v>
      </c>
      <c r="L11" s="3"/>
    </row>
    <row r="12" spans="2:12" ht="15.75" customHeight="1" x14ac:dyDescent="0.35">
      <c r="B12" s="2"/>
      <c r="C12" s="719"/>
      <c r="D12" s="720"/>
      <c r="E12" s="715"/>
      <c r="F12" s="724"/>
      <c r="G12" s="715"/>
      <c r="H12" s="715"/>
      <c r="I12" s="715"/>
      <c r="J12" s="715"/>
      <c r="K12" s="715"/>
      <c r="L12" s="3"/>
    </row>
    <row r="13" spans="2:12" ht="15.75" customHeight="1" x14ac:dyDescent="0.35">
      <c r="B13" s="2"/>
      <c r="C13" s="721"/>
      <c r="D13" s="722"/>
      <c r="E13" s="716"/>
      <c r="F13" s="725"/>
      <c r="G13" s="716"/>
      <c r="H13" s="716"/>
      <c r="I13" s="716"/>
      <c r="J13" s="716"/>
      <c r="K13" s="716"/>
      <c r="L13" s="3"/>
    </row>
    <row r="14" spans="2:12" x14ac:dyDescent="0.35">
      <c r="B14" s="2"/>
      <c r="C14" s="315">
        <v>1</v>
      </c>
      <c r="D14" s="92" t="s">
        <v>143</v>
      </c>
      <c r="E14" s="179"/>
      <c r="F14" s="179"/>
      <c r="G14" s="178"/>
      <c r="H14" s="178"/>
      <c r="I14" s="178"/>
      <c r="J14" s="178"/>
      <c r="K14" s="180">
        <f>SUM(E14:J14)</f>
        <v>0</v>
      </c>
      <c r="L14" s="3"/>
    </row>
    <row r="15" spans="2:12" x14ac:dyDescent="0.35">
      <c r="B15" s="2"/>
      <c r="C15" s="315">
        <v>2</v>
      </c>
      <c r="D15" s="92" t="s">
        <v>144</v>
      </c>
      <c r="E15" s="178"/>
      <c r="F15" s="178"/>
      <c r="G15" s="178"/>
      <c r="H15" s="178"/>
      <c r="I15" s="178"/>
      <c r="J15" s="178"/>
      <c r="K15" s="177">
        <f t="shared" ref="K15:K18" si="0">SUM(E15:J15)</f>
        <v>0</v>
      </c>
      <c r="L15" s="3"/>
    </row>
    <row r="16" spans="2:12" x14ac:dyDescent="0.35">
      <c r="B16" s="2"/>
      <c r="C16" s="315" t="s">
        <v>145</v>
      </c>
      <c r="D16" s="92" t="s">
        <v>146</v>
      </c>
      <c r="E16" s="178"/>
      <c r="F16" s="178"/>
      <c r="G16" s="178"/>
      <c r="H16" s="178"/>
      <c r="I16" s="178"/>
      <c r="J16" s="178"/>
      <c r="K16" s="177">
        <f t="shared" si="0"/>
        <v>0</v>
      </c>
      <c r="L16" s="3"/>
    </row>
    <row r="17" spans="2:12" x14ac:dyDescent="0.35">
      <c r="B17" s="2"/>
      <c r="C17" s="315" t="s">
        <v>147</v>
      </c>
      <c r="D17" s="92" t="s">
        <v>148</v>
      </c>
      <c r="E17" s="178"/>
      <c r="F17" s="178"/>
      <c r="G17" s="178"/>
      <c r="H17" s="178"/>
      <c r="I17" s="178"/>
      <c r="J17" s="178"/>
      <c r="K17" s="177">
        <f t="shared" si="0"/>
        <v>0</v>
      </c>
      <c r="L17" s="3"/>
    </row>
    <row r="18" spans="2:12" x14ac:dyDescent="0.35">
      <c r="B18" s="2"/>
      <c r="C18" s="315" t="s">
        <v>149</v>
      </c>
      <c r="D18" s="92" t="s">
        <v>150</v>
      </c>
      <c r="E18" s="178"/>
      <c r="F18" s="178"/>
      <c r="G18" s="179"/>
      <c r="H18" s="179"/>
      <c r="I18" s="179"/>
      <c r="J18" s="179"/>
      <c r="K18" s="177">
        <f t="shared" si="0"/>
        <v>0</v>
      </c>
      <c r="L18" s="3"/>
    </row>
    <row r="19" spans="2:12" ht="15.5" x14ac:dyDescent="0.35">
      <c r="B19" s="2"/>
      <c r="C19" s="316"/>
      <c r="D19" s="321" t="s">
        <v>0</v>
      </c>
      <c r="E19" s="322">
        <f t="shared" ref="E19:J19" si="1">SUM(E14:E18)</f>
        <v>0</v>
      </c>
      <c r="F19" s="322">
        <f t="shared" si="1"/>
        <v>0</v>
      </c>
      <c r="G19" s="322">
        <f t="shared" si="1"/>
        <v>0</v>
      </c>
      <c r="H19" s="322">
        <f t="shared" si="1"/>
        <v>0</v>
      </c>
      <c r="I19" s="322">
        <f t="shared" si="1"/>
        <v>0</v>
      </c>
      <c r="J19" s="322">
        <f t="shared" si="1"/>
        <v>0</v>
      </c>
      <c r="K19" s="322">
        <f>SUM(E19:J19)</f>
        <v>0</v>
      </c>
      <c r="L19" s="3"/>
    </row>
    <row r="20" spans="2:12" ht="15.75" customHeight="1" x14ac:dyDescent="0.35">
      <c r="B20" s="2"/>
      <c r="C20" s="717" t="s">
        <v>152</v>
      </c>
      <c r="D20" s="718"/>
      <c r="E20" s="723" t="s">
        <v>138</v>
      </c>
      <c r="F20" s="723" t="s">
        <v>139</v>
      </c>
      <c r="G20" s="723" t="s">
        <v>140</v>
      </c>
      <c r="H20" s="723" t="s">
        <v>141</v>
      </c>
      <c r="I20" s="723" t="s">
        <v>142</v>
      </c>
      <c r="J20" s="714" t="s">
        <v>404</v>
      </c>
      <c r="K20" s="723" t="s">
        <v>0</v>
      </c>
      <c r="L20" s="3"/>
    </row>
    <row r="21" spans="2:12" ht="15.75" customHeight="1" x14ac:dyDescent="0.35">
      <c r="B21" s="2"/>
      <c r="C21" s="719"/>
      <c r="D21" s="720"/>
      <c r="E21" s="724"/>
      <c r="F21" s="724"/>
      <c r="G21" s="724"/>
      <c r="H21" s="724"/>
      <c r="I21" s="724"/>
      <c r="J21" s="715"/>
      <c r="K21" s="724"/>
      <c r="L21" s="3"/>
    </row>
    <row r="22" spans="2:12" ht="15.75" customHeight="1" x14ac:dyDescent="0.35">
      <c r="B22" s="2"/>
      <c r="C22" s="721"/>
      <c r="D22" s="722"/>
      <c r="E22" s="725"/>
      <c r="F22" s="725"/>
      <c r="G22" s="725"/>
      <c r="H22" s="725"/>
      <c r="I22" s="725"/>
      <c r="J22" s="716"/>
      <c r="K22" s="725"/>
      <c r="L22" s="3"/>
    </row>
    <row r="23" spans="2:12" x14ac:dyDescent="0.35">
      <c r="B23" s="2"/>
      <c r="C23" s="318" t="s">
        <v>153</v>
      </c>
      <c r="D23" s="92" t="s">
        <v>154</v>
      </c>
      <c r="E23" s="179"/>
      <c r="F23" s="179"/>
      <c r="G23" s="179"/>
      <c r="H23" s="179"/>
      <c r="I23" s="179"/>
      <c r="J23" s="179"/>
      <c r="K23" s="180">
        <f>SUM(E23:J23)</f>
        <v>0</v>
      </c>
      <c r="L23" s="3"/>
    </row>
    <row r="24" spans="2:12" ht="15.75" customHeight="1" x14ac:dyDescent="0.35">
      <c r="B24" s="2"/>
      <c r="C24" s="315" t="s">
        <v>155</v>
      </c>
      <c r="D24" s="92" t="s">
        <v>156</v>
      </c>
      <c r="E24" s="178"/>
      <c r="F24" s="178"/>
      <c r="G24" s="178"/>
      <c r="H24" s="178"/>
      <c r="I24" s="178"/>
      <c r="J24" s="178"/>
      <c r="K24" s="180">
        <f t="shared" ref="K24:K26" si="2">SUM(E24:J24)</f>
        <v>0</v>
      </c>
      <c r="L24" s="3"/>
    </row>
    <row r="25" spans="2:12" ht="15.75" customHeight="1" x14ac:dyDescent="0.35">
      <c r="B25" s="2"/>
      <c r="C25" s="315" t="s">
        <v>157</v>
      </c>
      <c r="D25" s="92" t="s">
        <v>158</v>
      </c>
      <c r="E25" s="178"/>
      <c r="F25" s="178"/>
      <c r="G25" s="178"/>
      <c r="H25" s="178"/>
      <c r="I25" s="178"/>
      <c r="J25" s="178"/>
      <c r="K25" s="180">
        <f t="shared" si="2"/>
        <v>0</v>
      </c>
      <c r="L25" s="3"/>
    </row>
    <row r="26" spans="2:12" ht="15.75" customHeight="1" x14ac:dyDescent="0.35">
      <c r="B26" s="2"/>
      <c r="C26" s="315" t="s">
        <v>159</v>
      </c>
      <c r="D26" s="92" t="s">
        <v>160</v>
      </c>
      <c r="E26" s="178"/>
      <c r="F26" s="178"/>
      <c r="G26" s="178"/>
      <c r="H26" s="178"/>
      <c r="I26" s="178"/>
      <c r="J26" s="178"/>
      <c r="K26" s="180">
        <f t="shared" si="2"/>
        <v>0</v>
      </c>
      <c r="L26" s="3"/>
    </row>
    <row r="27" spans="2:12" ht="15.5" x14ac:dyDescent="0.35">
      <c r="B27" s="2"/>
      <c r="C27" s="464"/>
      <c r="D27" s="323" t="s">
        <v>0</v>
      </c>
      <c r="E27" s="322">
        <f t="shared" ref="E27:J27" si="3">SUM(E23:E26)</f>
        <v>0</v>
      </c>
      <c r="F27" s="322">
        <f t="shared" si="3"/>
        <v>0</v>
      </c>
      <c r="G27" s="322">
        <f t="shared" si="3"/>
        <v>0</v>
      </c>
      <c r="H27" s="322">
        <f t="shared" si="3"/>
        <v>0</v>
      </c>
      <c r="I27" s="322">
        <f t="shared" si="3"/>
        <v>0</v>
      </c>
      <c r="J27" s="322">
        <f t="shared" si="3"/>
        <v>0</v>
      </c>
      <c r="K27" s="322">
        <f>SUM(E27:J27)</f>
        <v>0</v>
      </c>
      <c r="L27" s="3"/>
    </row>
    <row r="28" spans="2:12" x14ac:dyDescent="0.35">
      <c r="B28" s="2"/>
      <c r="C28" s="1"/>
      <c r="D28" s="1"/>
      <c r="E28" s="176"/>
      <c r="F28" s="176"/>
      <c r="G28" s="176"/>
      <c r="H28" s="176"/>
      <c r="I28" s="176"/>
      <c r="J28" s="176"/>
      <c r="K28" s="176"/>
      <c r="L28" s="3"/>
    </row>
    <row r="29" spans="2:12" ht="22.5" customHeight="1" x14ac:dyDescent="0.35">
      <c r="B29" s="2"/>
      <c r="C29" s="726" t="s">
        <v>161</v>
      </c>
      <c r="D29" s="730"/>
      <c r="E29" s="317">
        <f t="shared" ref="E29:I29" si="4">E19-E27</f>
        <v>0</v>
      </c>
      <c r="F29" s="317">
        <f t="shared" si="4"/>
        <v>0</v>
      </c>
      <c r="G29" s="317">
        <f t="shared" si="4"/>
        <v>0</v>
      </c>
      <c r="H29" s="317">
        <f t="shared" si="4"/>
        <v>0</v>
      </c>
      <c r="I29" s="317">
        <f t="shared" si="4"/>
        <v>0</v>
      </c>
      <c r="J29" s="319">
        <f>J19-J27</f>
        <v>0</v>
      </c>
      <c r="K29" s="319">
        <f>K19-K27</f>
        <v>0</v>
      </c>
      <c r="L29" s="3"/>
    </row>
    <row r="30" spans="2:12" ht="22.5" customHeight="1" x14ac:dyDescent="0.35">
      <c r="B30" s="2"/>
      <c r="C30" s="728" t="s">
        <v>318</v>
      </c>
      <c r="D30" s="729"/>
      <c r="E30" s="320">
        <f>E29</f>
        <v>0</v>
      </c>
      <c r="F30" s="320">
        <f>E29+F29</f>
        <v>0</v>
      </c>
      <c r="G30" s="320">
        <f>E29+F29+G29</f>
        <v>0</v>
      </c>
      <c r="H30" s="320">
        <f>E29+F29+G29+H29</f>
        <v>0</v>
      </c>
      <c r="I30" s="320">
        <f>E29+F29+G29+H29+I29</f>
        <v>0</v>
      </c>
      <c r="J30" s="320">
        <f>E29+F29+G29+H29+I29+J29</f>
        <v>0</v>
      </c>
      <c r="K30" s="320">
        <f>E29+F29+G29+H29+I29+J29+K29</f>
        <v>0</v>
      </c>
      <c r="L30" s="3"/>
    </row>
    <row r="31" spans="2:12" x14ac:dyDescent="0.35">
      <c r="B31" s="2"/>
      <c r="C31" s="1"/>
      <c r="D31" s="1"/>
      <c r="E31" s="1"/>
      <c r="F31" s="1"/>
      <c r="G31" s="1"/>
      <c r="H31" s="1"/>
      <c r="I31" s="1"/>
      <c r="J31" s="1"/>
      <c r="K31" s="1"/>
      <c r="L31" s="3"/>
    </row>
    <row r="32" spans="2:12" x14ac:dyDescent="0.35">
      <c r="B32" s="2"/>
      <c r="C32" s="1"/>
      <c r="D32" s="1"/>
      <c r="E32" s="1"/>
      <c r="F32" s="1"/>
      <c r="G32" s="1"/>
      <c r="H32" s="1"/>
      <c r="I32" s="1"/>
      <c r="J32" s="1"/>
      <c r="K32" s="1"/>
      <c r="L32" s="3"/>
    </row>
    <row r="33" spans="2:12" x14ac:dyDescent="0.35">
      <c r="B33" s="2"/>
      <c r="C33" s="1"/>
      <c r="D33" s="1"/>
      <c r="E33" s="1"/>
      <c r="F33" s="1"/>
      <c r="G33" s="1"/>
      <c r="H33" s="1"/>
      <c r="I33" s="1"/>
      <c r="J33" s="1"/>
      <c r="K33" s="1"/>
      <c r="L33" s="3"/>
    </row>
    <row r="34" spans="2:12" x14ac:dyDescent="0.35">
      <c r="B34" s="2"/>
      <c r="C34" s="1"/>
      <c r="D34" s="1"/>
      <c r="E34" s="1"/>
      <c r="F34" s="1"/>
      <c r="G34" s="1"/>
      <c r="H34" s="1"/>
      <c r="I34" s="1"/>
      <c r="J34" s="1"/>
      <c r="K34" s="1"/>
      <c r="L34" s="3"/>
    </row>
    <row r="35" spans="2:12" ht="15" thickBot="1" x14ac:dyDescent="0.4">
      <c r="B35" s="4"/>
      <c r="C35" s="5"/>
      <c r="D35" s="5"/>
      <c r="E35" s="5"/>
      <c r="F35" s="5"/>
      <c r="G35" s="5"/>
      <c r="H35" s="5"/>
      <c r="I35" s="5"/>
      <c r="J35" s="5"/>
      <c r="K35" s="5"/>
      <c r="L35" s="6"/>
    </row>
  </sheetData>
  <sheetProtection algorithmName="SHA-512" hashValue="jUcM5xdSX7lKneE1Vss+L/nC9Yb1ZaVeZ6r4kFHb8ANrh9FV263XwFsAPD5TuCt2P/zFpCRupQO3DtxNqTHSNQ==" saltValue="1UpmMJRZud6BiI09LCs8eA==" spinCount="100000" sheet="1" objects="1" scenarios="1"/>
  <mergeCells count="19">
    <mergeCell ref="I20:I22"/>
    <mergeCell ref="J20:J22"/>
    <mergeCell ref="K20:K22"/>
    <mergeCell ref="I11:I13"/>
    <mergeCell ref="K11:K13"/>
    <mergeCell ref="J11:J13"/>
    <mergeCell ref="C30:D30"/>
    <mergeCell ref="E6:H6"/>
    <mergeCell ref="C11:D13"/>
    <mergeCell ref="E11:E13"/>
    <mergeCell ref="F11:F13"/>
    <mergeCell ref="G11:G13"/>
    <mergeCell ref="H11:H13"/>
    <mergeCell ref="C29:D29"/>
    <mergeCell ref="C20:D22"/>
    <mergeCell ref="E20:E22"/>
    <mergeCell ref="F20:F22"/>
    <mergeCell ref="G20:G22"/>
    <mergeCell ref="H20:H22"/>
  </mergeCells>
  <pageMargins left="0.7" right="0.7" top="0.75" bottom="0.75" header="0.3" footer="0.3"/>
  <pageSetup scale="66" orientation="landscape" r:id="rId1"/>
  <ignoredErrors>
    <ignoredError sqref="C16:C18 C23:C2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D1:K64"/>
  <sheetViews>
    <sheetView showGridLines="0" topLeftCell="C11" workbookViewId="0">
      <selection activeCell="J59" sqref="J59:J60"/>
    </sheetView>
  </sheetViews>
  <sheetFormatPr defaultRowHeight="14.5" x14ac:dyDescent="0.35"/>
  <cols>
    <col min="1" max="2" width="0" hidden="1" customWidth="1"/>
    <col min="4" max="4" width="6.54296875" customWidth="1"/>
    <col min="5" max="5" width="2.81640625" customWidth="1"/>
    <col min="6" max="6" width="25.7265625" customWidth="1"/>
    <col min="7" max="7" width="9.1796875" customWidth="1"/>
    <col min="9" max="9" width="16.54296875" customWidth="1"/>
    <col min="10" max="10" width="16.1796875" customWidth="1"/>
    <col min="11" max="11" width="6.26953125" customWidth="1"/>
  </cols>
  <sheetData>
    <row r="1" spans="4:11" hidden="1" x14ac:dyDescent="0.35"/>
    <row r="2" spans="4:11" hidden="1" x14ac:dyDescent="0.35"/>
    <row r="3" spans="4:11" hidden="1" x14ac:dyDescent="0.35"/>
    <row r="4" spans="4:11" hidden="1" x14ac:dyDescent="0.35"/>
    <row r="5" spans="4:11" hidden="1" x14ac:dyDescent="0.35"/>
    <row r="6" spans="4:11" hidden="1" x14ac:dyDescent="0.35"/>
    <row r="7" spans="4:11" hidden="1" x14ac:dyDescent="0.35"/>
    <row r="8" spans="4:11" hidden="1" x14ac:dyDescent="0.35"/>
    <row r="9" spans="4:11" hidden="1" x14ac:dyDescent="0.35"/>
    <row r="10" spans="4:11" hidden="1" x14ac:dyDescent="0.35"/>
    <row r="11" spans="4:11" ht="15" thickBot="1" x14ac:dyDescent="0.4"/>
    <row r="12" spans="4:11" ht="20" x14ac:dyDescent="0.35">
      <c r="D12" s="44"/>
      <c r="E12" s="677" t="s">
        <v>85</v>
      </c>
      <c r="F12" s="677"/>
      <c r="G12" s="677"/>
      <c r="H12" s="677"/>
      <c r="I12" s="677"/>
      <c r="J12" s="677"/>
      <c r="K12" s="45"/>
    </row>
    <row r="13" spans="4:11" ht="23" x14ac:dyDescent="0.35">
      <c r="D13" s="46"/>
      <c r="E13" s="47"/>
      <c r="F13" s="680" t="s">
        <v>86</v>
      </c>
      <c r="G13" s="680"/>
      <c r="H13" s="680"/>
      <c r="I13" s="680"/>
      <c r="J13" s="680"/>
      <c r="K13" s="48"/>
    </row>
    <row r="14" spans="4:11" ht="15.5" x14ac:dyDescent="0.35">
      <c r="D14" s="46"/>
      <c r="E14" s="49"/>
      <c r="F14" s="50"/>
      <c r="G14" s="50"/>
      <c r="H14" s="50"/>
      <c r="I14" s="50"/>
      <c r="J14" s="50"/>
      <c r="K14" s="48"/>
    </row>
    <row r="15" spans="4:11" x14ac:dyDescent="0.35">
      <c r="D15" s="51"/>
      <c r="E15" s="324"/>
      <c r="F15" s="654" t="s">
        <v>87</v>
      </c>
      <c r="G15" s="654"/>
      <c r="H15" s="654"/>
      <c r="I15" s="422"/>
      <c r="J15" s="325"/>
      <c r="K15" s="52"/>
    </row>
    <row r="16" spans="4:11" x14ac:dyDescent="0.35">
      <c r="D16" s="51"/>
      <c r="E16" s="326"/>
      <c r="F16" s="656"/>
      <c r="G16" s="656"/>
      <c r="H16" s="656"/>
      <c r="I16" s="423"/>
      <c r="J16" s="327"/>
      <c r="K16" s="52"/>
    </row>
    <row r="17" spans="4:11" x14ac:dyDescent="0.35">
      <c r="D17" s="51"/>
      <c r="E17" s="328" t="s">
        <v>7</v>
      </c>
      <c r="F17" s="330" t="s">
        <v>88</v>
      </c>
      <c r="G17" s="331"/>
      <c r="H17" s="332"/>
      <c r="I17" s="333" t="s">
        <v>89</v>
      </c>
      <c r="J17" s="334" t="s">
        <v>90</v>
      </c>
      <c r="K17" s="52"/>
    </row>
    <row r="18" spans="4:11" x14ac:dyDescent="0.35">
      <c r="D18" s="51"/>
      <c r="E18" s="328"/>
      <c r="F18" s="53" t="s">
        <v>91</v>
      </c>
      <c r="G18" s="54"/>
      <c r="H18" s="55"/>
      <c r="I18" s="56"/>
      <c r="J18" s="57"/>
      <c r="K18" s="52"/>
    </row>
    <row r="19" spans="4:11" x14ac:dyDescent="0.35">
      <c r="D19" s="51"/>
      <c r="E19" s="328"/>
      <c r="F19" s="53" t="s">
        <v>92</v>
      </c>
      <c r="G19" s="54"/>
      <c r="H19" s="55"/>
      <c r="I19" s="58"/>
      <c r="J19" s="58"/>
      <c r="K19" s="52"/>
    </row>
    <row r="20" spans="4:11" x14ac:dyDescent="0.35">
      <c r="D20" s="51"/>
      <c r="E20" s="328"/>
      <c r="F20" s="53" t="s">
        <v>93</v>
      </c>
      <c r="G20" s="54"/>
      <c r="H20" s="59"/>
      <c r="I20" s="58"/>
      <c r="J20" s="58"/>
      <c r="K20" s="52"/>
    </row>
    <row r="21" spans="4:11" x14ac:dyDescent="0.35">
      <c r="D21" s="51"/>
      <c r="E21" s="328"/>
      <c r="F21" s="53" t="s">
        <v>94</v>
      </c>
      <c r="G21" s="54"/>
      <c r="H21" s="59"/>
      <c r="I21" s="58"/>
      <c r="J21" s="58"/>
      <c r="K21" s="52"/>
    </row>
    <row r="22" spans="4:11" x14ac:dyDescent="0.35">
      <c r="D22" s="51"/>
      <c r="E22" s="328"/>
      <c r="F22" s="53" t="s">
        <v>95</v>
      </c>
      <c r="G22" s="54"/>
      <c r="H22" s="59"/>
      <c r="I22" s="58"/>
      <c r="J22" s="58"/>
      <c r="K22" s="52"/>
    </row>
    <row r="23" spans="4:11" x14ac:dyDescent="0.35">
      <c r="D23" s="51"/>
      <c r="E23" s="328"/>
      <c r="F23" s="53" t="s">
        <v>96</v>
      </c>
      <c r="G23" s="60"/>
      <c r="H23" s="59"/>
      <c r="I23" s="58"/>
      <c r="J23" s="58"/>
      <c r="K23" s="52"/>
    </row>
    <row r="24" spans="4:11" x14ac:dyDescent="0.35">
      <c r="D24" s="51"/>
      <c r="E24" s="328"/>
      <c r="F24" s="335" t="s">
        <v>97</v>
      </c>
      <c r="G24" s="336"/>
      <c r="H24" s="337"/>
      <c r="I24" s="338">
        <f>I18+I19+I20+I21+I22+I23</f>
        <v>0</v>
      </c>
      <c r="J24" s="338">
        <f>J18+J19+J20+J21+J22+J23</f>
        <v>0</v>
      </c>
      <c r="K24" s="52"/>
    </row>
    <row r="25" spans="4:11" x14ac:dyDescent="0.35">
      <c r="D25" s="51"/>
      <c r="E25" s="328"/>
      <c r="F25" s="339" t="s">
        <v>98</v>
      </c>
      <c r="G25" s="340"/>
      <c r="H25" s="337"/>
      <c r="I25" s="341"/>
      <c r="J25" s="338" t="str">
        <f>IFERROR(J24/I24,"-")</f>
        <v>-</v>
      </c>
      <c r="K25" s="52"/>
    </row>
    <row r="26" spans="4:11" x14ac:dyDescent="0.35">
      <c r="D26" s="51"/>
      <c r="E26" s="328"/>
      <c r="F26" s="53"/>
      <c r="G26" s="61"/>
      <c r="H26" s="21"/>
      <c r="I26" s="21"/>
      <c r="J26" s="22"/>
      <c r="K26" s="52"/>
    </row>
    <row r="27" spans="4:11" x14ac:dyDescent="0.35">
      <c r="D27" s="51"/>
      <c r="E27" s="328" t="s">
        <v>9</v>
      </c>
      <c r="F27" s="342" t="s">
        <v>99</v>
      </c>
      <c r="G27" s="343"/>
      <c r="H27" s="344"/>
      <c r="I27" s="333" t="s">
        <v>89</v>
      </c>
      <c r="J27" s="334" t="s">
        <v>90</v>
      </c>
      <c r="K27" s="52"/>
    </row>
    <row r="28" spans="4:11" x14ac:dyDescent="0.35">
      <c r="D28" s="51"/>
      <c r="E28" s="328"/>
      <c r="F28" s="62" t="s">
        <v>91</v>
      </c>
      <c r="G28" s="63"/>
      <c r="H28" s="21"/>
      <c r="I28" s="57"/>
      <c r="J28" s="57"/>
      <c r="K28" s="52"/>
    </row>
    <row r="29" spans="4:11" x14ac:dyDescent="0.35">
      <c r="D29" s="51"/>
      <c r="E29" s="328"/>
      <c r="F29" s="62" t="s">
        <v>92</v>
      </c>
      <c r="G29" s="63"/>
      <c r="H29" s="21"/>
      <c r="I29" s="57"/>
      <c r="J29" s="58"/>
      <c r="K29" s="52"/>
    </row>
    <row r="30" spans="4:11" x14ac:dyDescent="0.35">
      <c r="D30" s="51"/>
      <c r="E30" s="328"/>
      <c r="F30" s="53" t="s">
        <v>93</v>
      </c>
      <c r="G30" s="61"/>
      <c r="H30" s="21"/>
      <c r="I30" s="57"/>
      <c r="J30" s="58"/>
      <c r="K30" s="52"/>
    </row>
    <row r="31" spans="4:11" x14ac:dyDescent="0.35">
      <c r="D31" s="51"/>
      <c r="E31" s="328"/>
      <c r="F31" s="62" t="s">
        <v>94</v>
      </c>
      <c r="G31" s="63"/>
      <c r="H31" s="21"/>
      <c r="I31" s="57"/>
      <c r="J31" s="58"/>
      <c r="K31" s="52"/>
    </row>
    <row r="32" spans="4:11" x14ac:dyDescent="0.35">
      <c r="D32" s="51"/>
      <c r="E32" s="328"/>
      <c r="F32" s="53" t="s">
        <v>95</v>
      </c>
      <c r="G32" s="61"/>
      <c r="H32" s="21"/>
      <c r="I32" s="57"/>
      <c r="J32" s="58"/>
      <c r="K32" s="52"/>
    </row>
    <row r="33" spans="4:11" x14ac:dyDescent="0.35">
      <c r="D33" s="51"/>
      <c r="E33" s="328"/>
      <c r="F33" s="53" t="s">
        <v>96</v>
      </c>
      <c r="G33" s="61"/>
      <c r="H33" s="21"/>
      <c r="I33" s="57"/>
      <c r="J33" s="58"/>
      <c r="K33" s="52"/>
    </row>
    <row r="34" spans="4:11" x14ac:dyDescent="0.35">
      <c r="D34" s="51"/>
      <c r="E34" s="328"/>
      <c r="F34" s="339" t="s">
        <v>100</v>
      </c>
      <c r="G34" s="340"/>
      <c r="H34" s="344"/>
      <c r="I34" s="345"/>
      <c r="J34" s="346">
        <f>J28+J29+J30+J31+J32+J33</f>
        <v>0</v>
      </c>
      <c r="K34" s="52"/>
    </row>
    <row r="35" spans="4:11" x14ac:dyDescent="0.35">
      <c r="D35" s="51"/>
      <c r="E35" s="328"/>
      <c r="F35" s="53"/>
      <c r="G35" s="61"/>
      <c r="H35" s="21"/>
      <c r="I35" s="21"/>
      <c r="J35" s="22"/>
      <c r="K35" s="52"/>
    </row>
    <row r="36" spans="4:11" x14ac:dyDescent="0.35">
      <c r="D36" s="51"/>
      <c r="E36" s="328" t="s">
        <v>11</v>
      </c>
      <c r="F36" s="330" t="s">
        <v>101</v>
      </c>
      <c r="G36" s="331"/>
      <c r="H36" s="337"/>
      <c r="I36" s="347" t="s">
        <v>102</v>
      </c>
      <c r="J36" s="334" t="s">
        <v>47</v>
      </c>
      <c r="K36" s="52"/>
    </row>
    <row r="37" spans="4:11" x14ac:dyDescent="0.35">
      <c r="D37" s="51"/>
      <c r="E37" s="328"/>
      <c r="F37" s="53" t="s">
        <v>103</v>
      </c>
      <c r="G37" s="61"/>
      <c r="H37" s="22"/>
      <c r="I37" s="58"/>
      <c r="J37" s="58"/>
      <c r="K37" s="52"/>
    </row>
    <row r="38" spans="4:11" x14ac:dyDescent="0.35">
      <c r="D38" s="51"/>
      <c r="E38" s="328"/>
      <c r="F38" s="53" t="s">
        <v>104</v>
      </c>
      <c r="G38" s="61"/>
      <c r="H38" s="22"/>
      <c r="I38" s="58"/>
      <c r="J38" s="58"/>
      <c r="K38" s="52"/>
    </row>
    <row r="39" spans="4:11" x14ac:dyDescent="0.35">
      <c r="D39" s="51"/>
      <c r="E39" s="328"/>
      <c r="F39" s="62" t="s">
        <v>105</v>
      </c>
      <c r="G39" s="63"/>
      <c r="H39" s="22"/>
      <c r="I39" s="58"/>
      <c r="J39" s="58"/>
      <c r="K39" s="52"/>
    </row>
    <row r="40" spans="4:11" x14ac:dyDescent="0.35">
      <c r="D40" s="51"/>
      <c r="E40" s="328"/>
      <c r="F40" s="53" t="s">
        <v>106</v>
      </c>
      <c r="G40" s="61"/>
      <c r="H40" s="22"/>
      <c r="I40" s="58"/>
      <c r="J40" s="58"/>
      <c r="K40" s="52"/>
    </row>
    <row r="41" spans="4:11" x14ac:dyDescent="0.35">
      <c r="D41" s="51"/>
      <c r="E41" s="328"/>
      <c r="F41" s="339" t="s">
        <v>107</v>
      </c>
      <c r="G41" s="340"/>
      <c r="H41" s="337"/>
      <c r="I41" s="338">
        <f>I37+I38+I39+I40</f>
        <v>0</v>
      </c>
      <c r="J41" s="338">
        <f>J37+J38+J39+J40</f>
        <v>0</v>
      </c>
      <c r="K41" s="52"/>
    </row>
    <row r="42" spans="4:11" x14ac:dyDescent="0.35">
      <c r="D42" s="51"/>
      <c r="E42" s="328"/>
      <c r="F42" s="339" t="s">
        <v>108</v>
      </c>
      <c r="G42" s="340"/>
      <c r="H42" s="337"/>
      <c r="I42" s="341"/>
      <c r="J42" s="338">
        <f>I41+J41</f>
        <v>0</v>
      </c>
      <c r="K42" s="52"/>
    </row>
    <row r="43" spans="4:11" x14ac:dyDescent="0.35">
      <c r="D43" s="51"/>
      <c r="E43" s="328"/>
      <c r="F43" s="53"/>
      <c r="G43" s="61"/>
      <c r="H43" s="21"/>
      <c r="I43" s="21"/>
      <c r="J43" s="22"/>
      <c r="K43" s="52"/>
    </row>
    <row r="44" spans="4:11" x14ac:dyDescent="0.35">
      <c r="D44" s="51"/>
      <c r="E44" s="328" t="s">
        <v>13</v>
      </c>
      <c r="F44" s="330" t="s">
        <v>109</v>
      </c>
      <c r="G44" s="331"/>
      <c r="H44" s="344"/>
      <c r="I44" s="348" t="s">
        <v>89</v>
      </c>
      <c r="J44" s="349" t="s">
        <v>90</v>
      </c>
      <c r="K44" s="52"/>
    </row>
    <row r="45" spans="4:11" x14ac:dyDescent="0.35">
      <c r="D45" s="51"/>
      <c r="E45" s="328"/>
      <c r="F45" s="62" t="s">
        <v>91</v>
      </c>
      <c r="G45" s="63"/>
      <c r="H45" s="21"/>
      <c r="I45" s="57"/>
      <c r="J45" s="58"/>
      <c r="K45" s="52"/>
    </row>
    <row r="46" spans="4:11" x14ac:dyDescent="0.35">
      <c r="D46" s="51"/>
      <c r="E46" s="328"/>
      <c r="F46" s="62" t="s">
        <v>92</v>
      </c>
      <c r="G46" s="63"/>
      <c r="H46" s="21"/>
      <c r="I46" s="57"/>
      <c r="J46" s="58"/>
      <c r="K46" s="52"/>
    </row>
    <row r="47" spans="4:11" x14ac:dyDescent="0.35">
      <c r="D47" s="51"/>
      <c r="E47" s="328"/>
      <c r="F47" s="62" t="s">
        <v>93</v>
      </c>
      <c r="G47" s="63"/>
      <c r="H47" s="21"/>
      <c r="I47" s="57"/>
      <c r="J47" s="58"/>
      <c r="K47" s="52"/>
    </row>
    <row r="48" spans="4:11" x14ac:dyDescent="0.35">
      <c r="D48" s="51"/>
      <c r="E48" s="328"/>
      <c r="F48" s="53" t="s">
        <v>94</v>
      </c>
      <c r="G48" s="61"/>
      <c r="H48" s="21"/>
      <c r="I48" s="57"/>
      <c r="J48" s="58"/>
      <c r="K48" s="52"/>
    </row>
    <row r="49" spans="4:11" x14ac:dyDescent="0.35">
      <c r="D49" s="51"/>
      <c r="E49" s="328"/>
      <c r="F49" s="62" t="s">
        <v>95</v>
      </c>
      <c r="G49" s="63"/>
      <c r="H49" s="21"/>
      <c r="I49" s="57"/>
      <c r="J49" s="58"/>
      <c r="K49" s="52"/>
    </row>
    <row r="50" spans="4:11" x14ac:dyDescent="0.35">
      <c r="D50" s="51"/>
      <c r="E50" s="328"/>
      <c r="F50" s="62" t="s">
        <v>96</v>
      </c>
      <c r="G50" s="63"/>
      <c r="H50" s="21"/>
      <c r="I50" s="57"/>
      <c r="J50" s="58"/>
      <c r="K50" s="52"/>
    </row>
    <row r="51" spans="4:11" x14ac:dyDescent="0.35">
      <c r="D51" s="51"/>
      <c r="E51" s="328"/>
      <c r="F51" s="339" t="s">
        <v>97</v>
      </c>
      <c r="G51" s="340"/>
      <c r="H51" s="344"/>
      <c r="I51" s="346">
        <f>I45+I46+I47+I48+I49+I50</f>
        <v>0</v>
      </c>
      <c r="J51" s="338">
        <f>J45+J46+J47+J48+J49+J50</f>
        <v>0</v>
      </c>
      <c r="K51" s="52"/>
    </row>
    <row r="52" spans="4:11" x14ac:dyDescent="0.35">
      <c r="D52" s="51"/>
      <c r="E52" s="328"/>
      <c r="F52" s="339" t="s">
        <v>98</v>
      </c>
      <c r="G52" s="340"/>
      <c r="H52" s="344"/>
      <c r="I52" s="345"/>
      <c r="J52" s="338" t="str">
        <f>IFERROR(J51/I51,"-")</f>
        <v>-</v>
      </c>
      <c r="K52" s="52"/>
    </row>
    <row r="53" spans="4:11" x14ac:dyDescent="0.35">
      <c r="D53" s="51"/>
      <c r="E53" s="328"/>
      <c r="F53" s="53"/>
      <c r="G53" s="61"/>
      <c r="H53" s="21"/>
      <c r="I53" s="21"/>
      <c r="J53" s="22"/>
      <c r="K53" s="52"/>
    </row>
    <row r="54" spans="4:11" x14ac:dyDescent="0.35">
      <c r="D54" s="51"/>
      <c r="E54" s="328" t="s">
        <v>15</v>
      </c>
      <c r="F54" s="342" t="s">
        <v>110</v>
      </c>
      <c r="G54" s="343"/>
      <c r="H54" s="344"/>
      <c r="I54" s="337"/>
      <c r="J54" s="334" t="s">
        <v>111</v>
      </c>
      <c r="K54" s="52"/>
    </row>
    <row r="55" spans="4:11" x14ac:dyDescent="0.35">
      <c r="D55" s="51"/>
      <c r="E55" s="328"/>
      <c r="F55" s="64" t="s">
        <v>112</v>
      </c>
      <c r="G55" s="61"/>
      <c r="H55" s="43"/>
      <c r="I55" s="65"/>
      <c r="J55" s="409"/>
      <c r="K55" s="52"/>
    </row>
    <row r="56" spans="4:11" x14ac:dyDescent="0.35">
      <c r="D56" s="51"/>
      <c r="E56" s="328"/>
      <c r="F56" s="53" t="s">
        <v>113</v>
      </c>
      <c r="G56" s="61"/>
      <c r="H56" s="21"/>
      <c r="I56" s="22"/>
      <c r="J56" s="409"/>
      <c r="K56" s="52"/>
    </row>
    <row r="57" spans="4:11" x14ac:dyDescent="0.35">
      <c r="D57" s="51"/>
      <c r="E57" s="328"/>
      <c r="F57" s="66"/>
      <c r="G57" s="67"/>
      <c r="H57" s="42"/>
      <c r="I57" s="42"/>
      <c r="J57" s="22"/>
      <c r="K57" s="52"/>
    </row>
    <row r="58" spans="4:11" x14ac:dyDescent="0.35">
      <c r="D58" s="51"/>
      <c r="E58" s="328" t="s">
        <v>17</v>
      </c>
      <c r="F58" s="342" t="s">
        <v>114</v>
      </c>
      <c r="G58" s="343"/>
      <c r="H58" s="344"/>
      <c r="I58" s="337"/>
      <c r="J58" s="334" t="s">
        <v>115</v>
      </c>
      <c r="K58" s="52"/>
    </row>
    <row r="59" spans="4:11" x14ac:dyDescent="0.35">
      <c r="D59" s="51"/>
      <c r="E59" s="328"/>
      <c r="F59" s="53" t="s">
        <v>112</v>
      </c>
      <c r="G59" s="61"/>
      <c r="H59" s="21"/>
      <c r="I59" s="22"/>
      <c r="J59" s="409"/>
      <c r="K59" s="52"/>
    </row>
    <row r="60" spans="4:11" x14ac:dyDescent="0.35">
      <c r="D60" s="51"/>
      <c r="E60" s="328"/>
      <c r="F60" s="53" t="s">
        <v>113</v>
      </c>
      <c r="G60" s="61"/>
      <c r="H60" s="21"/>
      <c r="I60" s="22"/>
      <c r="J60" s="409"/>
      <c r="K60" s="52"/>
    </row>
    <row r="61" spans="4:11" x14ac:dyDescent="0.35">
      <c r="D61" s="51"/>
      <c r="E61" s="329"/>
      <c r="F61" s="20"/>
      <c r="G61" s="21"/>
      <c r="H61" s="21"/>
      <c r="I61" s="21"/>
      <c r="J61" s="22"/>
      <c r="K61" s="52"/>
    </row>
    <row r="62" spans="4:11" x14ac:dyDescent="0.35">
      <c r="D62" s="51"/>
      <c r="E62" s="68"/>
      <c r="F62" s="68"/>
      <c r="G62" s="68"/>
      <c r="H62" s="68"/>
      <c r="I62" s="68"/>
      <c r="J62" s="69"/>
      <c r="K62" s="52"/>
    </row>
    <row r="63" spans="4:11" x14ac:dyDescent="0.35">
      <c r="D63" s="51"/>
      <c r="E63" s="69"/>
      <c r="F63" s="69"/>
      <c r="G63" s="69"/>
      <c r="H63" s="69"/>
      <c r="I63" s="69"/>
      <c r="J63" s="69"/>
      <c r="K63" s="52"/>
    </row>
    <row r="64" spans="4:11" ht="15" thickBot="1" x14ac:dyDescent="0.4">
      <c r="D64" s="70"/>
      <c r="E64" s="71"/>
      <c r="F64" s="71"/>
      <c r="G64" s="71"/>
      <c r="H64" s="71"/>
      <c r="I64" s="71"/>
      <c r="J64" s="71"/>
      <c r="K64" s="72"/>
    </row>
  </sheetData>
  <sheetProtection algorithmName="SHA-512" hashValue="uDF8IBgpAZ895fIrJ1tFrllFgMFieJzwgL/dwfyYUgTR8t3ePXWk+UDK+LTPbMXWUI6K/T8DXDR/z/ORKsbBHA==" saltValue="pbfw2Gebh+MTemMKFRLXag==" spinCount="100000" sheet="1" objects="1" scenarios="1"/>
  <mergeCells count="3">
    <mergeCell ref="E12:J12"/>
    <mergeCell ref="F13:J13"/>
    <mergeCell ref="F15:H16"/>
  </mergeCells>
  <pageMargins left="0.7" right="0.7" top="0.75" bottom="0.75" header="0.3" footer="0.3"/>
  <pageSetup scale="83" orientation="portrait" r:id="rId1"/>
  <ignoredErrors>
    <ignoredError sqref="E17:E6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K43"/>
  <sheetViews>
    <sheetView showGridLines="0" zoomScaleNormal="100" workbookViewId="0">
      <selection activeCell="F16" sqref="F16:F17"/>
    </sheetView>
  </sheetViews>
  <sheetFormatPr defaultRowHeight="14.5" x14ac:dyDescent="0.35"/>
  <cols>
    <col min="1" max="1" width="5" customWidth="1"/>
    <col min="2" max="2" width="3.7265625" customWidth="1"/>
    <col min="3" max="3" width="11.81640625" customWidth="1"/>
    <col min="4" max="4" width="26.1796875" customWidth="1"/>
    <col min="5" max="7" width="13.54296875" customWidth="1"/>
    <col min="8" max="8" width="4.54296875" customWidth="1"/>
    <col min="9" max="9" width="9.1796875" customWidth="1"/>
    <col min="10" max="10" width="4.54296875" customWidth="1"/>
    <col min="11" max="11" width="10.26953125" customWidth="1"/>
  </cols>
  <sheetData>
    <row r="1" spans="1:11" ht="23.25" customHeight="1" x14ac:dyDescent="0.35">
      <c r="A1" s="35"/>
      <c r="B1" s="677" t="s">
        <v>38</v>
      </c>
      <c r="C1" s="677"/>
      <c r="D1" s="677"/>
      <c r="E1" s="677"/>
      <c r="F1" s="677"/>
      <c r="G1" s="677"/>
      <c r="H1" s="677"/>
      <c r="I1" s="677"/>
      <c r="J1" s="677"/>
      <c r="K1" s="36"/>
    </row>
    <row r="2" spans="1:11" ht="10.5" customHeight="1" x14ac:dyDescent="0.35">
      <c r="A2" s="2"/>
      <c r="B2" s="666"/>
      <c r="C2" s="666"/>
      <c r="D2" s="666"/>
      <c r="E2" s="666"/>
      <c r="F2" s="666"/>
      <c r="G2" s="666"/>
      <c r="H2" s="666"/>
      <c r="I2" s="666"/>
      <c r="J2" s="666"/>
      <c r="K2" s="3"/>
    </row>
    <row r="3" spans="1:11" ht="18.75" customHeight="1" x14ac:dyDescent="0.35">
      <c r="A3" s="2"/>
      <c r="B3" s="680" t="s">
        <v>415</v>
      </c>
      <c r="C3" s="680"/>
      <c r="D3" s="680"/>
      <c r="E3" s="680"/>
      <c r="F3" s="680"/>
      <c r="G3" s="680"/>
      <c r="H3" s="680"/>
      <c r="I3" s="680"/>
      <c r="J3" s="680"/>
      <c r="K3" s="3"/>
    </row>
    <row r="4" spans="1:11" ht="7.5" customHeight="1" x14ac:dyDescent="0.35">
      <c r="A4" s="2"/>
      <c r="B4" s="434"/>
      <c r="C4" s="434"/>
      <c r="D4" s="166"/>
      <c r="E4" s="1"/>
      <c r="F4" s="12"/>
      <c r="G4" s="12"/>
      <c r="H4" s="1"/>
      <c r="I4" s="165"/>
      <c r="J4" s="1"/>
      <c r="K4" s="3"/>
    </row>
    <row r="5" spans="1:11" ht="7.5" customHeight="1" x14ac:dyDescent="0.5">
      <c r="A5" s="2"/>
      <c r="B5" s="434"/>
      <c r="C5" s="434"/>
      <c r="D5" s="164"/>
      <c r="E5" s="164"/>
      <c r="F5" s="1"/>
      <c r="G5" s="12"/>
      <c r="H5" s="1"/>
      <c r="I5" s="165"/>
      <c r="J5" s="1"/>
      <c r="K5" s="3"/>
    </row>
    <row r="6" spans="1:11" ht="13.5" customHeight="1" thickBot="1" x14ac:dyDescent="0.4">
      <c r="A6" s="2"/>
      <c r="B6" s="435"/>
      <c r="C6" s="435"/>
      <c r="D6" s="434"/>
      <c r="E6" s="1"/>
      <c r="F6" s="1"/>
      <c r="G6" s="1"/>
      <c r="H6" s="1"/>
      <c r="I6" s="12"/>
      <c r="J6" s="1"/>
      <c r="K6" s="3"/>
    </row>
    <row r="7" spans="1:11" ht="21" customHeight="1" x14ac:dyDescent="0.35">
      <c r="A7" s="2"/>
      <c r="B7" s="436"/>
      <c r="C7" s="437"/>
      <c r="D7" s="438"/>
      <c r="E7" s="350" t="s">
        <v>39</v>
      </c>
      <c r="F7" s="350" t="s">
        <v>40</v>
      </c>
      <c r="G7" s="350" t="s">
        <v>41</v>
      </c>
      <c r="H7" s="351"/>
      <c r="I7" s="350"/>
      <c r="J7" s="439"/>
      <c r="K7" s="3"/>
    </row>
    <row r="8" spans="1:11" x14ac:dyDescent="0.35">
      <c r="A8" s="2"/>
      <c r="B8" s="440"/>
      <c r="C8" s="441"/>
      <c r="D8" s="442"/>
      <c r="E8" s="421"/>
      <c r="F8" s="1"/>
      <c r="G8" s="9"/>
      <c r="H8" s="1"/>
      <c r="I8" s="12"/>
      <c r="J8" s="3"/>
      <c r="K8" s="3"/>
    </row>
    <row r="9" spans="1:11" x14ac:dyDescent="0.35">
      <c r="A9" s="2"/>
      <c r="B9" s="352" t="s">
        <v>42</v>
      </c>
      <c r="C9" s="731" t="s">
        <v>43</v>
      </c>
      <c r="D9" s="732"/>
      <c r="E9" s="421"/>
      <c r="F9" s="1"/>
      <c r="G9" s="1"/>
      <c r="H9" s="12"/>
      <c r="I9" s="1"/>
      <c r="J9" s="3"/>
      <c r="K9" s="3"/>
    </row>
    <row r="10" spans="1:11" x14ac:dyDescent="0.35">
      <c r="A10" s="2"/>
      <c r="B10" s="301" t="s">
        <v>7</v>
      </c>
      <c r="C10" s="733" t="s">
        <v>342</v>
      </c>
      <c r="D10" s="734"/>
      <c r="E10" s="29"/>
      <c r="F10" s="29"/>
      <c r="G10" s="443" t="str">
        <f>IFERROR(SUM(E10-F10)/F10,"-")</f>
        <v>-</v>
      </c>
      <c r="H10" s="12"/>
      <c r="I10" s="444"/>
      <c r="J10" s="3"/>
      <c r="K10" s="3"/>
    </row>
    <row r="11" spans="1:11" x14ac:dyDescent="0.35">
      <c r="A11" s="2"/>
      <c r="B11" s="301" t="s">
        <v>9</v>
      </c>
      <c r="C11" s="733" t="s">
        <v>341</v>
      </c>
      <c r="D11" s="734"/>
      <c r="E11" s="29"/>
      <c r="F11" s="29"/>
      <c r="G11" s="443" t="str">
        <f>IFERROR(SUM(E11-F11)/F11,"-")</f>
        <v>-</v>
      </c>
      <c r="H11" s="12"/>
      <c r="I11" s="444"/>
      <c r="J11" s="3"/>
      <c r="K11" s="3"/>
    </row>
    <row r="12" spans="1:11" x14ac:dyDescent="0.35">
      <c r="A12" s="2"/>
      <c r="B12" s="353"/>
      <c r="C12" s="735" t="s">
        <v>44</v>
      </c>
      <c r="D12" s="736"/>
      <c r="E12" s="368" t="str">
        <f>IF(SUM(E10:E11)=0,"-",SUM(E10:E11))</f>
        <v>-</v>
      </c>
      <c r="F12" s="23" t="str">
        <f>IF(SUM(F10:F11)=0,"-",SUM(F10:F11))</f>
        <v>-</v>
      </c>
      <c r="G12" s="443" t="str">
        <f>IFERROR(SUM(E12-F12)/F12,"-")</f>
        <v>-</v>
      </c>
      <c r="H12" s="12"/>
      <c r="I12" s="444"/>
      <c r="J12" s="3"/>
      <c r="K12" s="3"/>
    </row>
    <row r="13" spans="1:11" x14ac:dyDescent="0.35">
      <c r="A13" s="2"/>
      <c r="B13" s="353"/>
      <c r="C13" s="24"/>
      <c r="D13" s="25"/>
      <c r="E13" s="26"/>
      <c r="F13" s="27"/>
      <c r="G13" s="445"/>
      <c r="H13" s="12"/>
      <c r="I13" s="444"/>
      <c r="J13" s="3"/>
      <c r="K13" s="3"/>
    </row>
    <row r="14" spans="1:11" x14ac:dyDescent="0.35">
      <c r="A14" s="2"/>
      <c r="B14" s="354"/>
      <c r="C14" s="28"/>
      <c r="D14" s="446"/>
      <c r="E14" s="447"/>
      <c r="F14" s="448"/>
      <c r="G14" s="421"/>
      <c r="H14" s="12"/>
      <c r="I14" s="449"/>
      <c r="J14" s="3"/>
      <c r="K14" s="3"/>
    </row>
    <row r="15" spans="1:11" x14ac:dyDescent="0.35">
      <c r="A15" s="2"/>
      <c r="B15" s="352" t="s">
        <v>45</v>
      </c>
      <c r="C15" s="731" t="s">
        <v>46</v>
      </c>
      <c r="D15" s="732"/>
      <c r="E15" s="447"/>
      <c r="F15" s="448"/>
      <c r="G15" s="421"/>
      <c r="H15" s="12"/>
      <c r="I15" s="449"/>
      <c r="J15" s="3"/>
      <c r="K15" s="3"/>
    </row>
    <row r="16" spans="1:11" x14ac:dyDescent="0.35">
      <c r="A16" s="2"/>
      <c r="B16" s="301" t="s">
        <v>7</v>
      </c>
      <c r="C16" s="733" t="s">
        <v>312</v>
      </c>
      <c r="D16" s="734"/>
      <c r="E16" s="29"/>
      <c r="F16" s="29"/>
      <c r="G16" s="443" t="str">
        <f>IFERROR(SUM(E16-F16)/F16,"-")</f>
        <v>-</v>
      </c>
      <c r="H16" s="12"/>
      <c r="I16" s="444"/>
      <c r="J16" s="3"/>
      <c r="K16" s="3"/>
    </row>
    <row r="17" spans="1:11" x14ac:dyDescent="0.35">
      <c r="A17" s="2"/>
      <c r="B17" s="301" t="s">
        <v>9</v>
      </c>
      <c r="C17" s="733" t="s">
        <v>313</v>
      </c>
      <c r="D17" s="734"/>
      <c r="E17" s="29"/>
      <c r="F17" s="29"/>
      <c r="G17" s="443" t="str">
        <f>IFERROR(SUM(E17-F17)/F17,"-")</f>
        <v>-</v>
      </c>
      <c r="H17" s="12"/>
      <c r="I17" s="444"/>
      <c r="J17" s="3"/>
      <c r="K17" s="3"/>
    </row>
    <row r="18" spans="1:11" x14ac:dyDescent="0.35">
      <c r="A18" s="2"/>
      <c r="B18" s="353"/>
      <c r="C18" s="735" t="s">
        <v>44</v>
      </c>
      <c r="D18" s="736"/>
      <c r="E18" s="23" t="str">
        <f>IF(SUM(E16:E17)=0,"-",SUM(E16:E17))</f>
        <v>-</v>
      </c>
      <c r="F18" s="23" t="str">
        <f>IF(SUM(F16:F17)=0,"-",SUM(F16:F17))</f>
        <v>-</v>
      </c>
      <c r="G18" s="443" t="str">
        <f>IFERROR(SUM(E18-F18)/F18,"-")</f>
        <v>-</v>
      </c>
      <c r="H18" s="12"/>
      <c r="I18" s="444"/>
      <c r="J18" s="3"/>
      <c r="K18" s="3"/>
    </row>
    <row r="19" spans="1:11" x14ac:dyDescent="0.35">
      <c r="A19" s="2"/>
      <c r="B19" s="353"/>
      <c r="C19" s="30"/>
      <c r="D19" s="31"/>
      <c r="E19" s="26"/>
      <c r="F19" s="27"/>
      <c r="G19" s="445"/>
      <c r="H19" s="12"/>
      <c r="I19" s="444"/>
      <c r="J19" s="3"/>
      <c r="K19" s="3"/>
    </row>
    <row r="20" spans="1:11" x14ac:dyDescent="0.35">
      <c r="A20" s="2"/>
      <c r="B20" s="354"/>
      <c r="C20" s="31"/>
      <c r="D20" s="450"/>
      <c r="E20" s="448"/>
      <c r="F20" s="448"/>
      <c r="G20" s="1"/>
      <c r="H20" s="1"/>
      <c r="I20" s="12"/>
      <c r="J20" s="3"/>
      <c r="K20" s="3"/>
    </row>
    <row r="21" spans="1:11" x14ac:dyDescent="0.35">
      <c r="A21" s="2"/>
      <c r="B21" s="352" t="s">
        <v>48</v>
      </c>
      <c r="C21" s="731" t="s">
        <v>343</v>
      </c>
      <c r="D21" s="732"/>
      <c r="E21" s="451"/>
      <c r="F21" s="451"/>
      <c r="G21" s="42"/>
      <c r="H21" s="1"/>
      <c r="I21" s="12"/>
      <c r="J21" s="3"/>
      <c r="K21" s="3"/>
    </row>
    <row r="22" spans="1:11" x14ac:dyDescent="0.35">
      <c r="A22" s="2"/>
      <c r="B22" s="301"/>
      <c r="C22" s="733" t="s">
        <v>344</v>
      </c>
      <c r="D22" s="734"/>
      <c r="E22" s="29"/>
      <c r="F22" s="29"/>
      <c r="G22" s="443" t="str">
        <f>IFERROR(SUM(E22-F22)/F22,"-")</f>
        <v>-</v>
      </c>
      <c r="H22" s="1"/>
      <c r="I22" s="12"/>
      <c r="J22" s="3"/>
      <c r="K22" s="3"/>
    </row>
    <row r="23" spans="1:11" x14ac:dyDescent="0.35">
      <c r="A23" s="2"/>
      <c r="B23" s="301"/>
      <c r="C23" s="733" t="s">
        <v>345</v>
      </c>
      <c r="D23" s="734"/>
      <c r="E23" s="29"/>
      <c r="F23" s="29"/>
      <c r="G23" s="443" t="str">
        <f>IFERROR(SUM(E23-F23)/F23,"-")</f>
        <v>-</v>
      </c>
      <c r="H23" s="12"/>
      <c r="I23" s="444"/>
      <c r="J23" s="3"/>
      <c r="K23" s="3"/>
    </row>
    <row r="24" spans="1:11" x14ac:dyDescent="0.35">
      <c r="A24" s="2"/>
      <c r="B24" s="352"/>
      <c r="C24" s="735" t="s">
        <v>44</v>
      </c>
      <c r="D24" s="736"/>
      <c r="E24" s="368" t="str">
        <f>IF(SUM(E22:E23)=0,"-",SUM(E22:E23))</f>
        <v>-</v>
      </c>
      <c r="F24" s="23" t="str">
        <f>IF(SUM(F22:F23)=0,"-",SUM(F22:F23))</f>
        <v>-</v>
      </c>
      <c r="G24" s="443" t="str">
        <f>IFERROR(SUM(E24-F24)/F24,"-")</f>
        <v>-</v>
      </c>
      <c r="H24" s="1"/>
      <c r="I24" s="12"/>
      <c r="J24" s="3"/>
      <c r="K24" s="3"/>
    </row>
    <row r="25" spans="1:11" x14ac:dyDescent="0.35">
      <c r="A25" s="2"/>
      <c r="B25" s="352"/>
      <c r="C25" s="424"/>
      <c r="D25" s="392"/>
      <c r="E25" s="393"/>
      <c r="F25" s="26"/>
      <c r="G25" s="452"/>
      <c r="H25" s="1"/>
      <c r="I25" s="12"/>
      <c r="J25" s="3"/>
      <c r="K25" s="3"/>
    </row>
    <row r="26" spans="1:11" x14ac:dyDescent="0.35">
      <c r="A26" s="2"/>
      <c r="B26" s="352"/>
      <c r="C26" s="424"/>
      <c r="D26" s="392"/>
      <c r="E26" s="393"/>
      <c r="F26" s="26"/>
      <c r="G26" s="452"/>
      <c r="H26" s="1"/>
      <c r="I26" s="12"/>
      <c r="J26" s="3"/>
      <c r="K26" s="3"/>
    </row>
    <row r="27" spans="1:11" x14ac:dyDescent="0.35">
      <c r="A27" s="2"/>
      <c r="B27" s="352" t="s">
        <v>49</v>
      </c>
      <c r="C27" s="731" t="s">
        <v>309</v>
      </c>
      <c r="D27" s="732"/>
      <c r="E27" s="1"/>
      <c r="F27" s="1"/>
      <c r="G27" s="1"/>
      <c r="H27" s="1"/>
      <c r="I27" s="12"/>
      <c r="J27" s="3"/>
      <c r="K27" s="3"/>
    </row>
    <row r="28" spans="1:11" x14ac:dyDescent="0.35">
      <c r="A28" s="2"/>
      <c r="B28" s="301" t="s">
        <v>7</v>
      </c>
      <c r="C28" s="733" t="s">
        <v>314</v>
      </c>
      <c r="D28" s="734"/>
      <c r="E28" s="29"/>
      <c r="F28" s="453"/>
      <c r="G28" s="454" t="str">
        <f>IFERROR(SUM(E28-F28)/F28,"-")</f>
        <v>-</v>
      </c>
      <c r="H28" s="455"/>
      <c r="I28" s="12"/>
      <c r="J28" s="3"/>
      <c r="K28" s="3"/>
    </row>
    <row r="29" spans="1:11" x14ac:dyDescent="0.35">
      <c r="A29" s="2"/>
      <c r="B29" s="301" t="s">
        <v>9</v>
      </c>
      <c r="C29" s="733" t="s">
        <v>313</v>
      </c>
      <c r="D29" s="734"/>
      <c r="E29" s="29"/>
      <c r="F29" s="453"/>
      <c r="G29" s="454" t="str">
        <f>IFERROR(SUM(E29-F29)/F29,"-")</f>
        <v>-</v>
      </c>
      <c r="H29" s="455"/>
      <c r="I29" s="12"/>
      <c r="J29" s="3"/>
      <c r="K29" s="3"/>
    </row>
    <row r="30" spans="1:11" x14ac:dyDescent="0.35">
      <c r="A30" s="2"/>
      <c r="B30" s="352"/>
      <c r="C30" s="735" t="s">
        <v>44</v>
      </c>
      <c r="D30" s="736"/>
      <c r="E30" s="456" t="str">
        <f>IF(SUM(E28:E29)=0,"-",SUM(E28:E29))</f>
        <v>-</v>
      </c>
      <c r="F30" s="457" t="str">
        <f>IF(SUM(F28:F29)=0,"-",SUM(F28:F29))</f>
        <v>-</v>
      </c>
      <c r="G30" s="454" t="str">
        <f>IFERROR(SUM(E30-F30)/F30,"-")</f>
        <v>-</v>
      </c>
      <c r="H30" s="394"/>
      <c r="I30" s="1"/>
      <c r="J30" s="3"/>
      <c r="K30" s="3"/>
    </row>
    <row r="31" spans="1:11" x14ac:dyDescent="0.35">
      <c r="A31" s="2"/>
      <c r="B31" s="301"/>
      <c r="C31" s="32"/>
      <c r="D31" s="450"/>
      <c r="E31" s="1"/>
      <c r="F31" s="1"/>
      <c r="G31" s="43"/>
      <c r="H31" s="12"/>
      <c r="I31" s="1"/>
      <c r="J31" s="3"/>
      <c r="K31" s="3"/>
    </row>
    <row r="32" spans="1:11" x14ac:dyDescent="0.35">
      <c r="A32" s="2"/>
      <c r="B32" s="301"/>
      <c r="C32" s="31"/>
      <c r="D32" s="450"/>
      <c r="E32" s="9" t="s">
        <v>51</v>
      </c>
      <c r="F32" s="9" t="s">
        <v>52</v>
      </c>
      <c r="G32" s="9" t="s">
        <v>53</v>
      </c>
      <c r="H32" s="740" t="s">
        <v>54</v>
      </c>
      <c r="I32" s="740"/>
      <c r="J32" s="3"/>
      <c r="K32" s="3"/>
    </row>
    <row r="33" spans="1:11" ht="15" customHeight="1" x14ac:dyDescent="0.35">
      <c r="A33" s="2"/>
      <c r="B33" s="352" t="s">
        <v>50</v>
      </c>
      <c r="C33" s="731" t="s">
        <v>308</v>
      </c>
      <c r="D33" s="737"/>
      <c r="E33" s="33"/>
      <c r="F33" s="33"/>
      <c r="G33" s="33"/>
      <c r="H33" s="738"/>
      <c r="I33" s="739"/>
      <c r="J33" s="3"/>
      <c r="K33" s="3"/>
    </row>
    <row r="34" spans="1:11" ht="15" thickBot="1" x14ac:dyDescent="0.4">
      <c r="A34" s="2"/>
      <c r="B34" s="355"/>
      <c r="C34" s="458"/>
      <c r="D34" s="459"/>
      <c r="E34" s="5"/>
      <c r="F34" s="5"/>
      <c r="G34" s="5"/>
      <c r="H34" s="34"/>
      <c r="I34" s="5"/>
      <c r="J34" s="6"/>
      <c r="K34" s="3"/>
    </row>
    <row r="35" spans="1:11" x14ac:dyDescent="0.35">
      <c r="A35" s="2"/>
      <c r="B35" s="1"/>
      <c r="C35" s="1"/>
      <c r="D35" s="1"/>
      <c r="E35" s="1"/>
      <c r="F35" s="1"/>
      <c r="G35" s="1"/>
      <c r="H35" s="1"/>
      <c r="I35" s="1"/>
      <c r="J35" s="1"/>
      <c r="K35" s="3"/>
    </row>
    <row r="36" spans="1:11" x14ac:dyDescent="0.35">
      <c r="A36" s="2"/>
      <c r="B36" s="1"/>
      <c r="C36" s="1"/>
      <c r="D36" s="1"/>
      <c r="E36" s="1"/>
      <c r="F36" s="1"/>
      <c r="G36" s="1"/>
      <c r="H36" s="1"/>
      <c r="I36" s="1"/>
      <c r="J36" s="1"/>
      <c r="K36" s="3"/>
    </row>
    <row r="37" spans="1:11" x14ac:dyDescent="0.35">
      <c r="A37" s="2"/>
      <c r="B37" s="1"/>
      <c r="C37" s="1"/>
      <c r="D37" s="1"/>
      <c r="E37" s="1"/>
      <c r="F37" s="1"/>
      <c r="G37" s="1"/>
      <c r="H37" s="1"/>
      <c r="I37" s="1"/>
      <c r="J37" s="1"/>
      <c r="K37" s="3"/>
    </row>
    <row r="38" spans="1:11" x14ac:dyDescent="0.35">
      <c r="A38" s="2"/>
      <c r="B38" s="1"/>
      <c r="C38" s="1"/>
      <c r="D38" s="1"/>
      <c r="E38" s="1"/>
      <c r="F38" s="1"/>
      <c r="G38" s="1"/>
      <c r="H38" s="1"/>
      <c r="I38" s="1"/>
      <c r="J38" s="1"/>
      <c r="K38" s="3"/>
    </row>
    <row r="39" spans="1:11" x14ac:dyDescent="0.35">
      <c r="A39" s="2"/>
      <c r="B39" s="1"/>
      <c r="C39" s="1"/>
      <c r="D39" s="1"/>
      <c r="E39" s="1"/>
      <c r="F39" s="1"/>
      <c r="G39" s="1"/>
      <c r="H39" s="1"/>
      <c r="I39" s="1"/>
      <c r="J39" s="1"/>
      <c r="K39" s="3"/>
    </row>
    <row r="40" spans="1:11" x14ac:dyDescent="0.35">
      <c r="A40" s="2"/>
      <c r="B40" s="1"/>
      <c r="C40" s="1"/>
      <c r="D40" s="1"/>
      <c r="E40" s="1"/>
      <c r="F40" s="1"/>
      <c r="G40" s="1"/>
      <c r="H40" s="1"/>
      <c r="I40" s="1"/>
      <c r="J40" s="1"/>
      <c r="K40" s="3"/>
    </row>
    <row r="41" spans="1:11" x14ac:dyDescent="0.35">
      <c r="A41" s="2"/>
      <c r="B41" s="1"/>
      <c r="C41" s="1"/>
      <c r="D41" s="1"/>
      <c r="E41" s="1"/>
      <c r="F41" s="1"/>
      <c r="G41" s="1"/>
      <c r="H41" s="1"/>
      <c r="I41" s="1"/>
      <c r="J41" s="1"/>
      <c r="K41" s="3"/>
    </row>
    <row r="42" spans="1:11" x14ac:dyDescent="0.35">
      <c r="A42" s="2"/>
      <c r="B42" s="1"/>
      <c r="C42" s="1"/>
      <c r="D42" s="1"/>
      <c r="E42" s="1"/>
      <c r="F42" s="1"/>
      <c r="G42" s="1"/>
      <c r="H42" s="1"/>
      <c r="I42" s="1"/>
      <c r="J42" s="1"/>
      <c r="K42" s="3"/>
    </row>
    <row r="43" spans="1:11" ht="15" thickBot="1" x14ac:dyDescent="0.4">
      <c r="A43" s="4"/>
      <c r="B43" s="5"/>
      <c r="C43" s="5"/>
      <c r="D43" s="5"/>
      <c r="E43" s="5"/>
      <c r="F43" s="5"/>
      <c r="G43" s="5"/>
      <c r="H43" s="5"/>
      <c r="I43" s="5"/>
      <c r="J43" s="5"/>
      <c r="K43" s="6"/>
    </row>
  </sheetData>
  <sheetProtection algorithmName="SHA-512" hashValue="WuzjukXySs8AaSwCGc8lWZheYG6pGm8B5Je2yQMFEXdKO+8HWlDykpGXs6yS4hWOjl2g+nBceqpS0fIqz6eSYQ==" saltValue="gCNrxC1uAq5NwFWgOq8qkw==" spinCount="100000" sheet="1" objects="1" scenarios="1"/>
  <mergeCells count="21">
    <mergeCell ref="C33:D33"/>
    <mergeCell ref="H33:I33"/>
    <mergeCell ref="C16:D16"/>
    <mergeCell ref="C17:D17"/>
    <mergeCell ref="C21:D21"/>
    <mergeCell ref="C23:D23"/>
    <mergeCell ref="H32:I32"/>
    <mergeCell ref="C27:D27"/>
    <mergeCell ref="C28:D28"/>
    <mergeCell ref="C29:D29"/>
    <mergeCell ref="C30:D30"/>
    <mergeCell ref="C18:D18"/>
    <mergeCell ref="C22:D22"/>
    <mergeCell ref="C24:D24"/>
    <mergeCell ref="C15:D15"/>
    <mergeCell ref="B1:J2"/>
    <mergeCell ref="C9:D9"/>
    <mergeCell ref="C10:D10"/>
    <mergeCell ref="C11:D11"/>
    <mergeCell ref="C12:D12"/>
    <mergeCell ref="B3:J3"/>
  </mergeCells>
  <pageMargins left="0.7" right="0.7" top="0.75" bottom="0.75" header="0.3" footer="0.3"/>
  <pageSetup scale="77" orientation="portrait" r:id="rId1"/>
  <ignoredErrors>
    <ignoredError sqref="B10:B3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40"/>
  <sheetViews>
    <sheetView showGridLines="0" workbookViewId="0">
      <selection activeCell="G25" sqref="G25"/>
    </sheetView>
  </sheetViews>
  <sheetFormatPr defaultRowHeight="14.5" x14ac:dyDescent="0.35"/>
  <cols>
    <col min="3" max="3" width="4.54296875" customWidth="1"/>
    <col min="4" max="4" width="48.1796875" bestFit="1" customWidth="1"/>
    <col min="5" max="5" width="15.81640625" customWidth="1"/>
    <col min="7" max="7" width="17" customWidth="1"/>
  </cols>
  <sheetData>
    <row r="1" spans="1:8" x14ac:dyDescent="0.35">
      <c r="A1" s="123"/>
      <c r="B1" s="123"/>
      <c r="C1" s="123"/>
      <c r="D1" s="123"/>
      <c r="E1" s="123"/>
      <c r="F1" s="123"/>
      <c r="G1" s="123"/>
      <c r="H1" s="123"/>
    </row>
    <row r="2" spans="1:8" ht="15" thickBot="1" x14ac:dyDescent="0.4">
      <c r="A2" s="123"/>
      <c r="B2" s="123"/>
      <c r="C2" s="123"/>
      <c r="D2" s="123"/>
      <c r="E2" s="123"/>
      <c r="F2" s="123"/>
      <c r="G2" s="123"/>
      <c r="H2" s="123"/>
    </row>
    <row r="3" spans="1:8" x14ac:dyDescent="0.35">
      <c r="A3" s="123"/>
      <c r="B3" s="124"/>
      <c r="C3" s="125"/>
      <c r="D3" s="125"/>
      <c r="E3" s="125"/>
      <c r="F3" s="125"/>
      <c r="G3" s="125"/>
      <c r="H3" s="126"/>
    </row>
    <row r="4" spans="1:8" ht="18" x14ac:dyDescent="0.4">
      <c r="A4" s="123"/>
      <c r="B4" s="127"/>
      <c r="C4" s="123"/>
      <c r="D4" s="741" t="s">
        <v>280</v>
      </c>
      <c r="E4" s="741"/>
      <c r="F4" s="741"/>
      <c r="G4" s="741"/>
      <c r="H4" s="128"/>
    </row>
    <row r="5" spans="1:8" x14ac:dyDescent="0.35">
      <c r="A5" s="123"/>
      <c r="B5" s="127"/>
      <c r="C5" s="130"/>
      <c r="D5" s="129"/>
      <c r="E5" s="129"/>
      <c r="F5" s="129"/>
      <c r="G5" s="129"/>
      <c r="H5" s="128"/>
    </row>
    <row r="6" spans="1:8" x14ac:dyDescent="0.35">
      <c r="A6" s="123"/>
      <c r="B6" s="131"/>
      <c r="C6" s="356"/>
      <c r="D6" s="357"/>
      <c r="E6" s="358" t="s">
        <v>281</v>
      </c>
      <c r="F6" s="357"/>
      <c r="G6" s="359" t="s">
        <v>282</v>
      </c>
      <c r="H6" s="128"/>
    </row>
    <row r="7" spans="1:8" x14ac:dyDescent="0.35">
      <c r="A7" s="123"/>
      <c r="B7" s="127"/>
      <c r="C7" s="360" t="s">
        <v>7</v>
      </c>
      <c r="D7" s="132" t="s">
        <v>373</v>
      </c>
      <c r="E7" s="133" t="s">
        <v>283</v>
      </c>
      <c r="F7" s="134"/>
      <c r="G7" s="364" t="str">
        <f>IFERROR(((Assets!J44-(Liabilities!K24+Liabilities!K15))/(Liabilities!K10+Liabilities!K29)),"-")</f>
        <v>-</v>
      </c>
      <c r="H7" s="128"/>
    </row>
    <row r="8" spans="1:8" x14ac:dyDescent="0.35">
      <c r="A8" s="123"/>
      <c r="B8" s="127"/>
      <c r="C8" s="360"/>
      <c r="D8" s="136"/>
      <c r="E8" s="137"/>
      <c r="F8" s="123"/>
      <c r="G8" s="138"/>
      <c r="H8" s="128"/>
    </row>
    <row r="9" spans="1:8" x14ac:dyDescent="0.35">
      <c r="A9" s="123"/>
      <c r="B9" s="127"/>
      <c r="C9" s="360" t="s">
        <v>9</v>
      </c>
      <c r="D9" s="139" t="s">
        <v>374</v>
      </c>
      <c r="E9" s="133" t="s">
        <v>284</v>
      </c>
      <c r="F9" s="129"/>
      <c r="G9" s="365" t="str">
        <f>IFERROR((Assets!J12-Assets!J21)/Assets!J44,"-")</f>
        <v>-</v>
      </c>
      <c r="H9" s="128"/>
    </row>
    <row r="10" spans="1:8" x14ac:dyDescent="0.35">
      <c r="A10" s="123"/>
      <c r="B10" s="127"/>
      <c r="C10" s="360"/>
      <c r="D10" s="139"/>
      <c r="E10" s="140"/>
      <c r="F10" s="141"/>
      <c r="G10" s="135"/>
      <c r="H10" s="128"/>
    </row>
    <row r="11" spans="1:8" x14ac:dyDescent="0.35">
      <c r="A11" s="123"/>
      <c r="B11" s="127"/>
      <c r="C11" s="360" t="s">
        <v>11</v>
      </c>
      <c r="D11" s="139" t="s">
        <v>375</v>
      </c>
      <c r="E11" s="133" t="s">
        <v>285</v>
      </c>
      <c r="F11" s="123"/>
      <c r="G11" s="365" t="str">
        <f>IFERROR(Assets!J25/Assets!J44,"-")</f>
        <v>-</v>
      </c>
      <c r="H11" s="128"/>
    </row>
    <row r="12" spans="1:8" x14ac:dyDescent="0.35">
      <c r="A12" s="123"/>
      <c r="B12" s="127"/>
      <c r="C12" s="360"/>
      <c r="D12" s="139"/>
      <c r="E12" s="133"/>
      <c r="F12" s="129"/>
      <c r="G12" s="135"/>
      <c r="H12" s="128"/>
    </row>
    <row r="13" spans="1:8" x14ac:dyDescent="0.35">
      <c r="A13" s="123"/>
      <c r="B13" s="127"/>
      <c r="C13" s="360" t="s">
        <v>13</v>
      </c>
      <c r="D13" s="139" t="s">
        <v>376</v>
      </c>
      <c r="E13" s="142">
        <v>0</v>
      </c>
      <c r="F13" s="129"/>
      <c r="G13" s="365" t="str">
        <f>IFERROR(Assets!J34/Assets!J44,"-")</f>
        <v>-</v>
      </c>
      <c r="H13" s="128"/>
    </row>
    <row r="14" spans="1:8" x14ac:dyDescent="0.35">
      <c r="A14" s="123"/>
      <c r="B14" s="127"/>
      <c r="C14" s="360"/>
      <c r="D14" s="139"/>
      <c r="E14" s="133"/>
      <c r="F14" s="129"/>
      <c r="G14" s="135"/>
      <c r="H14" s="128"/>
    </row>
    <row r="15" spans="1:8" x14ac:dyDescent="0.35">
      <c r="A15" s="123"/>
      <c r="B15" s="127"/>
      <c r="C15" s="360" t="s">
        <v>15</v>
      </c>
      <c r="D15" s="139" t="s">
        <v>377</v>
      </c>
      <c r="E15" s="133" t="s">
        <v>286</v>
      </c>
      <c r="F15" s="141"/>
      <c r="G15" s="365" t="str">
        <f>IFERROR(Liabilities!K31/Assets!J44,"-")</f>
        <v>-</v>
      </c>
      <c r="H15" s="128"/>
    </row>
    <row r="16" spans="1:8" x14ac:dyDescent="0.35">
      <c r="A16" s="123"/>
      <c r="B16" s="127"/>
      <c r="C16" s="360"/>
      <c r="D16" s="136"/>
      <c r="E16" s="137"/>
      <c r="F16" s="129"/>
      <c r="G16" s="135"/>
      <c r="H16" s="128"/>
    </row>
    <row r="17" spans="1:8" x14ac:dyDescent="0.35">
      <c r="A17" s="123"/>
      <c r="B17" s="127"/>
      <c r="C17" s="360" t="s">
        <v>17</v>
      </c>
      <c r="D17" s="139" t="s">
        <v>372</v>
      </c>
      <c r="E17" s="133" t="s">
        <v>284</v>
      </c>
      <c r="F17" s="129"/>
      <c r="G17" s="365" t="str">
        <f>IFERROR(Liabilities!K10/Assets!J44,"-")</f>
        <v>-</v>
      </c>
      <c r="H17" s="128"/>
    </row>
    <row r="18" spans="1:8" x14ac:dyDescent="0.35">
      <c r="A18" s="123"/>
      <c r="B18" s="127"/>
      <c r="C18" s="360"/>
      <c r="D18" s="136"/>
      <c r="E18" s="137"/>
      <c r="F18" s="129"/>
      <c r="G18" s="138"/>
      <c r="H18" s="128"/>
    </row>
    <row r="19" spans="1:8" x14ac:dyDescent="0.35">
      <c r="A19" s="123"/>
      <c r="B19" s="127"/>
      <c r="C19" s="360" t="s">
        <v>19</v>
      </c>
      <c r="D19" s="139" t="s">
        <v>287</v>
      </c>
      <c r="E19" s="133" t="s">
        <v>288</v>
      </c>
      <c r="F19" s="141"/>
      <c r="G19" s="365" t="str">
        <f>IFERROR('Sum. of Impaired Loans'!K49/Assets!J20,"-")</f>
        <v>-</v>
      </c>
      <c r="H19" s="128"/>
    </row>
    <row r="20" spans="1:8" x14ac:dyDescent="0.35">
      <c r="A20" s="123"/>
      <c r="B20" s="127"/>
      <c r="C20" s="361"/>
      <c r="D20" s="139"/>
      <c r="E20" s="137"/>
      <c r="F20" s="123"/>
      <c r="G20" s="138"/>
      <c r="H20" s="128"/>
    </row>
    <row r="21" spans="1:8" x14ac:dyDescent="0.35">
      <c r="A21" s="123"/>
      <c r="B21" s="127"/>
      <c r="C21" s="360" t="s">
        <v>21</v>
      </c>
      <c r="D21" s="139" t="s">
        <v>289</v>
      </c>
      <c r="E21" s="133" t="s">
        <v>288</v>
      </c>
      <c r="F21" s="129"/>
      <c r="G21" s="365" t="str">
        <f>IFERROR((Assets!J8+Assets!J36+Assets!J43)/Assets!J44,"-")</f>
        <v>-</v>
      </c>
      <c r="H21" s="128"/>
    </row>
    <row r="22" spans="1:8" x14ac:dyDescent="0.35">
      <c r="A22" s="123"/>
      <c r="B22" s="127"/>
      <c r="C22" s="362"/>
      <c r="D22" s="136"/>
      <c r="E22" s="143"/>
      <c r="F22" s="129"/>
      <c r="G22" s="135"/>
      <c r="H22" s="128"/>
    </row>
    <row r="23" spans="1:8" x14ac:dyDescent="0.35">
      <c r="A23" s="123"/>
      <c r="B23" s="127"/>
      <c r="C23" s="360" t="s">
        <v>23</v>
      </c>
      <c r="D23" s="139" t="s">
        <v>290</v>
      </c>
      <c r="E23" s="133" t="s">
        <v>288</v>
      </c>
      <c r="F23" s="141"/>
      <c r="G23" s="366" t="str">
        <f>IFERROR(StatCompIncome!F21/Assets!J44,"-")</f>
        <v>-</v>
      </c>
      <c r="H23" s="128"/>
    </row>
    <row r="24" spans="1:8" x14ac:dyDescent="0.35">
      <c r="A24" s="123"/>
      <c r="B24" s="127"/>
      <c r="C24" s="360"/>
      <c r="D24" s="144"/>
      <c r="E24" s="133"/>
      <c r="F24" s="141"/>
      <c r="G24" s="135"/>
      <c r="H24" s="128"/>
    </row>
    <row r="25" spans="1:8" x14ac:dyDescent="0.35">
      <c r="A25" s="123"/>
      <c r="B25" s="127"/>
      <c r="C25" s="360" t="s">
        <v>25</v>
      </c>
      <c r="D25" s="139" t="s">
        <v>378</v>
      </c>
      <c r="E25" s="142">
        <v>0.1</v>
      </c>
      <c r="F25" s="141"/>
      <c r="G25" s="365" t="str">
        <f>IFERROR(StatCompIncome!F40/Assets!J44,"-")</f>
        <v>-</v>
      </c>
      <c r="H25" s="128"/>
    </row>
    <row r="26" spans="1:8" x14ac:dyDescent="0.35">
      <c r="A26" s="123"/>
      <c r="B26" s="127"/>
      <c r="C26" s="360"/>
      <c r="D26" s="139"/>
      <c r="E26" s="140"/>
      <c r="F26" s="141"/>
      <c r="G26" s="135"/>
      <c r="H26" s="128"/>
    </row>
    <row r="27" spans="1:8" x14ac:dyDescent="0.35">
      <c r="A27" s="123"/>
      <c r="B27" s="127"/>
      <c r="C27" s="360" t="s">
        <v>27</v>
      </c>
      <c r="D27" s="139" t="s">
        <v>291</v>
      </c>
      <c r="E27" s="142" t="s">
        <v>292</v>
      </c>
      <c r="F27" s="141"/>
      <c r="G27" s="365" t="str">
        <f>IFERROR((Assets!J8+Assets!J23+Assets!J33-Liabilities!K18 -Liabilities!K20)/Liabilities!K10,"-")</f>
        <v>-</v>
      </c>
      <c r="H27" s="128"/>
    </row>
    <row r="28" spans="1:8" x14ac:dyDescent="0.35">
      <c r="A28" s="123"/>
      <c r="B28" s="127"/>
      <c r="C28" s="360"/>
      <c r="D28" s="139"/>
      <c r="E28" s="133"/>
      <c r="F28" s="129"/>
      <c r="G28" s="135"/>
      <c r="H28" s="128"/>
    </row>
    <row r="29" spans="1:8" x14ac:dyDescent="0.35">
      <c r="A29" s="123"/>
      <c r="B29" s="127"/>
      <c r="C29" s="360" t="s">
        <v>29</v>
      </c>
      <c r="D29" s="139" t="s">
        <v>379</v>
      </c>
      <c r="E29" s="142" t="s">
        <v>286</v>
      </c>
      <c r="F29" s="141"/>
      <c r="G29" s="365" t="str">
        <f>IFERROR(Assets!J31/Liabilities!K10,"-")</f>
        <v>-</v>
      </c>
      <c r="H29" s="128"/>
    </row>
    <row r="30" spans="1:8" x14ac:dyDescent="0.35">
      <c r="A30" s="123"/>
      <c r="B30" s="127"/>
      <c r="C30" s="360"/>
      <c r="D30" s="136"/>
      <c r="E30" s="137"/>
      <c r="F30" s="123"/>
      <c r="G30" s="138"/>
      <c r="H30" s="128"/>
    </row>
    <row r="31" spans="1:8" x14ac:dyDescent="0.35">
      <c r="A31" s="123"/>
      <c r="B31" s="127"/>
      <c r="C31" s="360" t="s">
        <v>293</v>
      </c>
      <c r="D31" s="139" t="s">
        <v>380</v>
      </c>
      <c r="E31" s="142" t="s">
        <v>286</v>
      </c>
      <c r="F31" s="123"/>
      <c r="G31" s="365" t="str">
        <f>IFERROR(Liabilities!K35/Assets!J44,"-")</f>
        <v>-</v>
      </c>
      <c r="H31" s="128"/>
    </row>
    <row r="32" spans="1:8" x14ac:dyDescent="0.35">
      <c r="A32" s="123"/>
      <c r="B32" s="127"/>
      <c r="C32" s="360"/>
      <c r="D32" s="136"/>
      <c r="E32" s="137"/>
      <c r="F32" s="129"/>
      <c r="G32" s="138"/>
      <c r="H32" s="128"/>
    </row>
    <row r="33" spans="1:8" x14ac:dyDescent="0.35">
      <c r="A33" s="123"/>
      <c r="B33" s="127"/>
      <c r="C33" s="360" t="s">
        <v>294</v>
      </c>
      <c r="D33" s="139" t="s">
        <v>381</v>
      </c>
      <c r="E33" s="142" t="s">
        <v>286</v>
      </c>
      <c r="F33" s="145"/>
      <c r="G33" s="365" t="str">
        <f>IFERROR(Liabilities!K46,"-")</f>
        <v>-</v>
      </c>
      <c r="H33" s="128"/>
    </row>
    <row r="34" spans="1:8" x14ac:dyDescent="0.35">
      <c r="A34" s="123"/>
      <c r="B34" s="127"/>
      <c r="C34" s="360"/>
      <c r="D34" s="139"/>
      <c r="E34" s="123"/>
      <c r="F34" s="146"/>
      <c r="G34" s="147"/>
      <c r="H34" s="128"/>
    </row>
    <row r="35" spans="1:8" x14ac:dyDescent="0.35">
      <c r="A35" s="123"/>
      <c r="B35" s="127"/>
      <c r="C35" s="360" t="s">
        <v>295</v>
      </c>
      <c r="D35" s="139" t="s">
        <v>382</v>
      </c>
      <c r="E35" s="168"/>
      <c r="F35" s="146"/>
      <c r="G35" s="147"/>
      <c r="H35" s="128"/>
    </row>
    <row r="36" spans="1:8" x14ac:dyDescent="0.35">
      <c r="A36" s="123"/>
      <c r="B36" s="127"/>
      <c r="C36" s="362"/>
      <c r="D36" s="136"/>
      <c r="E36" s="148"/>
      <c r="F36" s="146"/>
      <c r="G36" s="147"/>
      <c r="H36" s="128"/>
    </row>
    <row r="37" spans="1:8" x14ac:dyDescent="0.35">
      <c r="A37" s="123"/>
      <c r="B37" s="127"/>
      <c r="C37" s="363"/>
      <c r="D37" s="149"/>
      <c r="E37" s="130"/>
      <c r="F37" s="130"/>
      <c r="G37" s="150"/>
      <c r="H37" s="151"/>
    </row>
    <row r="38" spans="1:8" x14ac:dyDescent="0.35">
      <c r="A38" s="123"/>
      <c r="B38" s="127"/>
      <c r="C38" s="123"/>
      <c r="D38" s="123"/>
      <c r="E38" s="123"/>
      <c r="F38" s="123"/>
      <c r="G38" s="123"/>
      <c r="H38" s="151"/>
    </row>
    <row r="39" spans="1:8" x14ac:dyDescent="0.35">
      <c r="A39" s="123"/>
      <c r="B39" s="127"/>
      <c r="C39" s="123"/>
      <c r="D39" s="123"/>
      <c r="E39" s="123"/>
      <c r="F39" s="123"/>
      <c r="G39" s="123"/>
      <c r="H39" s="151"/>
    </row>
    <row r="40" spans="1:8" ht="15" thickBot="1" x14ac:dyDescent="0.4">
      <c r="A40" s="123"/>
      <c r="B40" s="152"/>
      <c r="C40" s="153"/>
      <c r="D40" s="153"/>
      <c r="E40" s="153"/>
      <c r="F40" s="153"/>
      <c r="G40" s="153"/>
      <c r="H40" s="154"/>
    </row>
  </sheetData>
  <sheetProtection algorithmName="SHA-512" hashValue="7LRQMQRxsYYITirAW+7qfXvr74uLwqT2MGlLPXeuuhyJjQrgjK2M3nZza6YMu+DcZoIiPhiGX3kQ6RsIZZtUpw==" saltValue="0oRguJcSu62hX28h5KN81w==" spinCount="100000" sheet="1" objects="1" scenarios="1"/>
  <mergeCells count="1">
    <mergeCell ref="D4:G4"/>
  </mergeCells>
  <pageMargins left="0.7" right="0.7" top="0.75" bottom="0.75" header="0.3" footer="0.3"/>
  <pageSetup scale="71" orientation="portrait" r:id="rId1"/>
  <ignoredErrors>
    <ignoredError sqref="C6:C3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E47"/>
  <sheetViews>
    <sheetView showGridLines="0" workbookViewId="0">
      <selection activeCell="J9" sqref="J9"/>
    </sheetView>
  </sheetViews>
  <sheetFormatPr defaultRowHeight="14.5" x14ac:dyDescent="0.35"/>
  <cols>
    <col min="2" max="2" width="85.81640625" bestFit="1" customWidth="1" collapsed="1"/>
    <col min="4" max="4" width="10" bestFit="1" customWidth="1" collapsed="1"/>
  </cols>
  <sheetData>
    <row r="1" spans="1:5" ht="15.5" x14ac:dyDescent="0.35">
      <c r="A1" s="369"/>
      <c r="B1" s="370"/>
      <c r="C1" s="370"/>
      <c r="D1" s="370"/>
      <c r="E1" s="371"/>
    </row>
    <row r="2" spans="1:5" ht="15.5" x14ac:dyDescent="0.35">
      <c r="A2" s="372"/>
      <c r="B2" s="383" t="s">
        <v>296</v>
      </c>
      <c r="C2" s="378"/>
      <c r="D2" s="378"/>
      <c r="E2" s="377"/>
    </row>
    <row r="3" spans="1:5" ht="15.5" x14ac:dyDescent="0.35">
      <c r="A3" s="372"/>
      <c r="B3" s="384"/>
      <c r="C3" s="378"/>
      <c r="D3" s="378"/>
      <c r="E3" s="377"/>
    </row>
    <row r="4" spans="1:5" ht="15.5" x14ac:dyDescent="0.35">
      <c r="A4" s="372"/>
      <c r="B4" s="385"/>
      <c r="C4" s="378"/>
      <c r="D4" s="376"/>
      <c r="E4" s="377"/>
    </row>
    <row r="5" spans="1:5" x14ac:dyDescent="0.35">
      <c r="A5" s="373"/>
      <c r="B5" s="155" t="s">
        <v>297</v>
      </c>
      <c r="C5" s="376"/>
      <c r="D5" s="156">
        <f>Assets!J44-Liabilities!K43</f>
        <v>0</v>
      </c>
      <c r="E5" s="377"/>
    </row>
    <row r="6" spans="1:5" x14ac:dyDescent="0.35">
      <c r="A6" s="373"/>
      <c r="B6" s="157"/>
      <c r="C6" s="376"/>
      <c r="D6" s="157"/>
      <c r="E6" s="377"/>
    </row>
    <row r="7" spans="1:5" x14ac:dyDescent="0.35">
      <c r="A7" s="373"/>
      <c r="B7" s="155" t="s">
        <v>298</v>
      </c>
      <c r="C7" s="376"/>
      <c r="D7" s="158">
        <f>Liabilities!K24-'Other assets and liabilities'!F54</f>
        <v>0</v>
      </c>
      <c r="E7" s="377"/>
    </row>
    <row r="8" spans="1:5" x14ac:dyDescent="0.35">
      <c r="A8" s="373"/>
      <c r="B8" s="155" t="s">
        <v>299</v>
      </c>
      <c r="C8" s="376"/>
      <c r="D8" s="158">
        <f>Assets!J43-'Other assets and liabilities'!F29</f>
        <v>0</v>
      </c>
      <c r="E8" s="377"/>
    </row>
    <row r="9" spans="1:5" x14ac:dyDescent="0.35">
      <c r="A9" s="373"/>
      <c r="B9" s="157"/>
      <c r="C9" s="376"/>
      <c r="D9" s="157"/>
      <c r="E9" s="377"/>
    </row>
    <row r="10" spans="1:5" x14ac:dyDescent="0.35">
      <c r="A10" s="373"/>
      <c r="B10" s="155" t="s">
        <v>300</v>
      </c>
      <c r="C10" s="376"/>
      <c r="D10" s="158">
        <f>IFERROR(SUM(Liabilities!J29)-'Growth Assessment'!E18,0)</f>
        <v>0</v>
      </c>
      <c r="E10" s="377"/>
    </row>
    <row r="11" spans="1:5" x14ac:dyDescent="0.35">
      <c r="A11" s="373"/>
      <c r="B11" s="155" t="s">
        <v>301</v>
      </c>
      <c r="C11" s="376"/>
      <c r="D11" s="158">
        <f>Assets!J21-'Sum. of Impaired Loans'!I59</f>
        <v>0</v>
      </c>
      <c r="E11" s="377"/>
    </row>
    <row r="12" spans="1:5" x14ac:dyDescent="0.35">
      <c r="A12" s="373"/>
      <c r="B12" s="155" t="s">
        <v>303</v>
      </c>
      <c r="C12" s="376"/>
      <c r="D12" s="158">
        <f>(Assets!J20-Assets!J21)-'Sum. of Impaired Loans'!I67</f>
        <v>0</v>
      </c>
      <c r="E12" s="377"/>
    </row>
    <row r="13" spans="1:5" x14ac:dyDescent="0.35">
      <c r="A13" s="493"/>
      <c r="B13" s="415"/>
      <c r="C13" s="69"/>
      <c r="D13" s="416"/>
      <c r="E13" s="52"/>
    </row>
    <row r="14" spans="1:5" x14ac:dyDescent="0.35">
      <c r="A14" s="373"/>
      <c r="B14" s="388"/>
      <c r="C14" s="376"/>
      <c r="D14" s="389"/>
      <c r="E14" s="377"/>
    </row>
    <row r="15" spans="1:5" x14ac:dyDescent="0.35">
      <c r="A15" s="373"/>
      <c r="B15" s="415"/>
      <c r="C15" s="69"/>
      <c r="D15" s="416"/>
      <c r="E15" s="377"/>
    </row>
    <row r="16" spans="1:5" x14ac:dyDescent="0.35">
      <c r="A16" s="373"/>
      <c r="B16" s="155" t="s">
        <v>302</v>
      </c>
      <c r="C16" s="376"/>
      <c r="D16" s="158">
        <f>Liabilities!K11+Liabilities!K12+Liabilities!K13-'Deposits by Range'!F28</f>
        <v>0</v>
      </c>
      <c r="E16" s="377"/>
    </row>
    <row r="17" spans="1:5" x14ac:dyDescent="0.35">
      <c r="A17" s="373"/>
      <c r="B17" s="155" t="s">
        <v>405</v>
      </c>
      <c r="C17" s="376"/>
      <c r="D17" s="158">
        <f>Liabilities!K14-'Deposits by Range'!F44</f>
        <v>0</v>
      </c>
      <c r="E17" s="377"/>
    </row>
    <row r="18" spans="1:5" x14ac:dyDescent="0.35">
      <c r="A18" s="373"/>
      <c r="B18" s="155" t="s">
        <v>406</v>
      </c>
      <c r="C18" s="376"/>
      <c r="D18" s="158">
        <f>Liabilities!K10-'Deposits by Range'!F60</f>
        <v>0</v>
      </c>
      <c r="E18" s="377"/>
    </row>
    <row r="19" spans="1:5" ht="26" x14ac:dyDescent="0.35">
      <c r="A19" s="373"/>
      <c r="B19" s="163" t="s">
        <v>500</v>
      </c>
      <c r="C19" s="376"/>
      <c r="D19" s="158">
        <f>SUM('Deposits by Range'!E49:E50)-SUM('Deposits up to $10,000'!E29)</f>
        <v>0</v>
      </c>
      <c r="E19" s="377"/>
    </row>
    <row r="20" spans="1:5" ht="26" x14ac:dyDescent="0.35">
      <c r="A20" s="373"/>
      <c r="B20" s="163" t="s">
        <v>501</v>
      </c>
      <c r="C20" s="376"/>
      <c r="D20" s="158">
        <f>SUM('Deposits by Range'!F49:F50)-SUM('Deposits up to $10,000'!F29)</f>
        <v>0</v>
      </c>
      <c r="E20" s="377"/>
    </row>
    <row r="21" spans="1:5" ht="26" x14ac:dyDescent="0.35">
      <c r="A21" s="373"/>
      <c r="B21" s="163" t="s">
        <v>502</v>
      </c>
      <c r="C21" s="376"/>
      <c r="D21" s="158">
        <f>SUM('Deposits by Range'!G49:G50)-SUM('Deposits up to $10,000'!G29)</f>
        <v>0</v>
      </c>
      <c r="E21" s="377"/>
    </row>
    <row r="22" spans="1:5" x14ac:dyDescent="0.35">
      <c r="A22" s="373"/>
      <c r="B22" s="157"/>
      <c r="C22" s="376"/>
      <c r="D22" s="157"/>
      <c r="E22" s="377"/>
    </row>
    <row r="23" spans="1:5" x14ac:dyDescent="0.35">
      <c r="A23" s="373"/>
      <c r="B23" s="388"/>
      <c r="C23" s="376"/>
      <c r="D23" s="389"/>
      <c r="E23" s="377"/>
    </row>
    <row r="24" spans="1:5" x14ac:dyDescent="0.35">
      <c r="A24" s="373"/>
      <c r="B24" s="375"/>
      <c r="C24" s="376"/>
      <c r="D24" s="375"/>
      <c r="E24" s="377"/>
    </row>
    <row r="25" spans="1:5" x14ac:dyDescent="0.35">
      <c r="A25" s="373"/>
      <c r="B25" s="386"/>
      <c r="C25" s="376"/>
      <c r="D25" s="387"/>
      <c r="E25" s="377"/>
    </row>
    <row r="26" spans="1:5" x14ac:dyDescent="0.35">
      <c r="A26" s="373"/>
      <c r="B26" s="157"/>
      <c r="C26" s="376"/>
      <c r="D26" s="157"/>
      <c r="E26" s="377"/>
    </row>
    <row r="27" spans="1:5" x14ac:dyDescent="0.35">
      <c r="A27" s="373"/>
      <c r="B27" s="155" t="s">
        <v>304</v>
      </c>
      <c r="C27" s="376"/>
      <c r="D27" s="158">
        <f>Liabilities!K43-'Maturity Schedule'!J28</f>
        <v>0</v>
      </c>
      <c r="E27" s="377"/>
    </row>
    <row r="28" spans="1:5" x14ac:dyDescent="0.35">
      <c r="A28" s="373"/>
      <c r="B28" s="155" t="s">
        <v>305</v>
      </c>
      <c r="C28" s="376"/>
      <c r="D28" s="158">
        <f>Assets!J44-'Maturity Schedule'!J19</f>
        <v>0</v>
      </c>
      <c r="E28" s="377"/>
    </row>
    <row r="29" spans="1:5" x14ac:dyDescent="0.35">
      <c r="A29" s="373"/>
      <c r="B29" s="157"/>
      <c r="C29" s="376"/>
      <c r="D29" s="157"/>
      <c r="E29" s="377"/>
    </row>
    <row r="30" spans="1:5" x14ac:dyDescent="0.35">
      <c r="A30" s="373"/>
      <c r="B30" s="155" t="s">
        <v>306</v>
      </c>
      <c r="C30" s="376"/>
      <c r="D30" s="158">
        <f>Liabilities!K43-'Repricing Schedule'!K27</f>
        <v>0</v>
      </c>
      <c r="E30" s="377"/>
    </row>
    <row r="31" spans="1:5" x14ac:dyDescent="0.35">
      <c r="A31" s="373"/>
      <c r="B31" s="155" t="s">
        <v>307</v>
      </c>
      <c r="C31" s="376"/>
      <c r="D31" s="158">
        <f>Assets!J44-'Repricing Schedule'!K19</f>
        <v>0</v>
      </c>
      <c r="E31" s="377"/>
    </row>
    <row r="32" spans="1:5" x14ac:dyDescent="0.35">
      <c r="A32" s="373"/>
      <c r="B32" s="415"/>
      <c r="C32" s="69"/>
      <c r="D32" s="416"/>
      <c r="E32" s="377"/>
    </row>
    <row r="33" spans="1:5" x14ac:dyDescent="0.35">
      <c r="A33" s="373"/>
      <c r="B33" s="155" t="s">
        <v>360</v>
      </c>
      <c r="C33" s="376"/>
      <c r="D33" s="158">
        <f>(Liabilities!K15+Liabilities!K20)-'Maturity Schedule'!J25</f>
        <v>0</v>
      </c>
      <c r="E33" s="377"/>
    </row>
    <row r="34" spans="1:5" x14ac:dyDescent="0.35">
      <c r="A34" s="373"/>
      <c r="B34" s="155" t="s">
        <v>361</v>
      </c>
      <c r="C34" s="376"/>
      <c r="D34" s="158">
        <f>(Liabilities!K15+Liabilities!K20)-'Repricing Schedule'!K24</f>
        <v>0</v>
      </c>
      <c r="E34" s="377"/>
    </row>
    <row r="35" spans="1:5" x14ac:dyDescent="0.35">
      <c r="A35" s="373"/>
      <c r="B35" s="415"/>
      <c r="C35" s="69"/>
      <c r="D35" s="416"/>
      <c r="E35" s="377"/>
    </row>
    <row r="36" spans="1:5" x14ac:dyDescent="0.35">
      <c r="A36" s="373"/>
      <c r="B36" s="155" t="s">
        <v>362</v>
      </c>
      <c r="C36" s="376"/>
      <c r="D36" s="158">
        <f>Liabilities!K41-'Maturity Schedule'!J27</f>
        <v>0</v>
      </c>
      <c r="E36" s="377"/>
    </row>
    <row r="37" spans="1:5" x14ac:dyDescent="0.35">
      <c r="A37" s="373"/>
      <c r="B37" s="155" t="s">
        <v>363</v>
      </c>
      <c r="C37" s="376"/>
      <c r="D37" s="158">
        <f>Liabilities!K41-'Repricing Schedule'!K26</f>
        <v>0</v>
      </c>
      <c r="E37" s="377"/>
    </row>
    <row r="38" spans="1:5" x14ac:dyDescent="0.35">
      <c r="A38" s="373"/>
      <c r="B38" s="157"/>
      <c r="C38" s="376"/>
      <c r="D38" s="159"/>
      <c r="E38" s="377"/>
    </row>
    <row r="39" spans="1:5" x14ac:dyDescent="0.35">
      <c r="A39" s="373"/>
      <c r="B39" s="386"/>
      <c r="C39" s="376"/>
      <c r="D39" s="387"/>
      <c r="E39" s="377"/>
    </row>
    <row r="40" spans="1:5" hidden="1" x14ac:dyDescent="0.35">
      <c r="A40" s="373"/>
      <c r="B40" s="160"/>
      <c r="C40" s="376"/>
      <c r="D40" s="161"/>
      <c r="E40" s="377"/>
    </row>
    <row r="41" spans="1:5" ht="39" hidden="1" customHeight="1" x14ac:dyDescent="0.35">
      <c r="A41" s="373"/>
      <c r="B41" s="162"/>
      <c r="C41" s="376"/>
      <c r="D41" s="161"/>
      <c r="E41" s="377"/>
    </row>
    <row r="42" spans="1:5" ht="36.75" hidden="1" customHeight="1" x14ac:dyDescent="0.35">
      <c r="A42" s="373"/>
      <c r="B42" s="162"/>
      <c r="C42" s="376"/>
      <c r="D42" s="161"/>
      <c r="E42" s="377"/>
    </row>
    <row r="43" spans="1:5" ht="38.25" hidden="1" customHeight="1" x14ac:dyDescent="0.35">
      <c r="A43" s="373"/>
      <c r="B43" s="162"/>
      <c r="C43" s="376"/>
      <c r="D43" s="161"/>
      <c r="E43" s="377"/>
    </row>
    <row r="44" spans="1:5" ht="52.5" hidden="1" customHeight="1" x14ac:dyDescent="0.35">
      <c r="A44" s="373"/>
      <c r="B44" s="163"/>
      <c r="C44" s="376"/>
      <c r="D44" s="158"/>
      <c r="E44" s="377"/>
    </row>
    <row r="45" spans="1:5" ht="45" hidden="1" customHeight="1" x14ac:dyDescent="0.35">
      <c r="A45" s="373"/>
      <c r="B45" s="163"/>
      <c r="C45" s="376"/>
      <c r="D45" s="158"/>
      <c r="E45" s="377"/>
    </row>
    <row r="46" spans="1:5" ht="18" x14ac:dyDescent="0.4">
      <c r="A46" s="373"/>
      <c r="B46" s="381"/>
      <c r="C46" s="376"/>
      <c r="D46" s="382"/>
      <c r="E46" s="377"/>
    </row>
    <row r="47" spans="1:5" ht="15" thickBot="1" x14ac:dyDescent="0.4">
      <c r="A47" s="374"/>
      <c r="B47" s="379"/>
      <c r="C47" s="379"/>
      <c r="D47" s="379"/>
      <c r="E47" s="380"/>
    </row>
  </sheetData>
  <sheetProtection algorithmName="SHA-512" hashValue="OOQeI5lDqC0QG369563RkrbGz3BkDDKnTseHyLmHzhFZd+/o+60cwWFnuz9jhR/vwFcpLyGdMDiSAHtn8RZ2Dg==" saltValue="v8V+n+8AuMPnN0MwTq8w+Q==" spinCount="100000" sheet="1" objects="1" scenarios="1"/>
  <pageMargins left="0.7" right="0.7" top="0.75" bottom="0.75" header="0.3" footer="0.3"/>
  <pageSetup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R188"/>
  <sheetViews>
    <sheetView showGridLines="0" tabSelected="1" workbookViewId="0">
      <selection activeCell="E5" sqref="E5"/>
    </sheetView>
  </sheetViews>
  <sheetFormatPr defaultRowHeight="12.75" customHeight="1" zeroHeight="1" x14ac:dyDescent="0.3"/>
  <cols>
    <col min="1" max="2" width="9" style="211" collapsed="1"/>
    <col min="3" max="3" width="12.81640625" style="211" customWidth="1" collapsed="1"/>
    <col min="4" max="4" width="10.81640625" style="211" bestFit="1" customWidth="1" collapsed="1"/>
    <col min="5" max="5" width="10.7265625" style="211" bestFit="1" customWidth="1" collapsed="1"/>
    <col min="6" max="258" width="9" style="211" collapsed="1"/>
    <col min="259" max="259" width="12.81640625" style="211" customWidth="1" collapsed="1"/>
    <col min="260" max="260" width="10.81640625" style="211" bestFit="1" customWidth="1" collapsed="1"/>
    <col min="261" max="514" width="9" style="211" collapsed="1"/>
    <col min="515" max="515" width="12.81640625" style="211" customWidth="1" collapsed="1"/>
    <col min="516" max="516" width="10.81640625" style="211" bestFit="1" customWidth="1" collapsed="1"/>
    <col min="517" max="770" width="9" style="211" collapsed="1"/>
    <col min="771" max="771" width="12.81640625" style="211" customWidth="1" collapsed="1"/>
    <col min="772" max="772" width="10.81640625" style="211" bestFit="1" customWidth="1" collapsed="1"/>
    <col min="773" max="1026" width="9" style="211" collapsed="1"/>
    <col min="1027" max="1027" width="12.81640625" style="211" customWidth="1" collapsed="1"/>
    <col min="1028" max="1028" width="10.81640625" style="211" bestFit="1" customWidth="1" collapsed="1"/>
    <col min="1029" max="1282" width="9" style="211" collapsed="1"/>
    <col min="1283" max="1283" width="12.81640625" style="211" customWidth="1" collapsed="1"/>
    <col min="1284" max="1284" width="10.81640625" style="211" bestFit="1" customWidth="1" collapsed="1"/>
    <col min="1285" max="1538" width="9" style="211" collapsed="1"/>
    <col min="1539" max="1539" width="12.81640625" style="211" customWidth="1" collapsed="1"/>
    <col min="1540" max="1540" width="10.81640625" style="211" bestFit="1" customWidth="1" collapsed="1"/>
    <col min="1541" max="1794" width="9" style="211" collapsed="1"/>
    <col min="1795" max="1795" width="12.81640625" style="211" customWidth="1" collapsed="1"/>
    <col min="1796" max="1796" width="10.81640625" style="211" bestFit="1" customWidth="1" collapsed="1"/>
    <col min="1797" max="2050" width="9" style="211" collapsed="1"/>
    <col min="2051" max="2051" width="12.81640625" style="211" customWidth="1" collapsed="1"/>
    <col min="2052" max="2052" width="10.81640625" style="211" bestFit="1" customWidth="1" collapsed="1"/>
    <col min="2053" max="2306" width="9" style="211" collapsed="1"/>
    <col min="2307" max="2307" width="12.81640625" style="211" customWidth="1" collapsed="1"/>
    <col min="2308" max="2308" width="10.81640625" style="211" bestFit="1" customWidth="1" collapsed="1"/>
    <col min="2309" max="2562" width="9" style="211" collapsed="1"/>
    <col min="2563" max="2563" width="12.81640625" style="211" customWidth="1" collapsed="1"/>
    <col min="2564" max="2564" width="10.81640625" style="211" bestFit="1" customWidth="1" collapsed="1"/>
    <col min="2565" max="2818" width="9" style="211" collapsed="1"/>
    <col min="2819" max="2819" width="12.81640625" style="211" customWidth="1" collapsed="1"/>
    <col min="2820" max="2820" width="10.81640625" style="211" bestFit="1" customWidth="1" collapsed="1"/>
    <col min="2821" max="3074" width="9" style="211" collapsed="1"/>
    <col min="3075" max="3075" width="12.81640625" style="211" customWidth="1" collapsed="1"/>
    <col min="3076" max="3076" width="10.81640625" style="211" bestFit="1" customWidth="1" collapsed="1"/>
    <col min="3077" max="3330" width="9" style="211" collapsed="1"/>
    <col min="3331" max="3331" width="12.81640625" style="211" customWidth="1" collapsed="1"/>
    <col min="3332" max="3332" width="10.81640625" style="211" bestFit="1" customWidth="1" collapsed="1"/>
    <col min="3333" max="3586" width="9" style="211" collapsed="1"/>
    <col min="3587" max="3587" width="12.81640625" style="211" customWidth="1" collapsed="1"/>
    <col min="3588" max="3588" width="10.81640625" style="211" bestFit="1" customWidth="1" collapsed="1"/>
    <col min="3589" max="3842" width="9" style="211" collapsed="1"/>
    <col min="3843" max="3843" width="12.81640625" style="211" customWidth="1" collapsed="1"/>
    <col min="3844" max="3844" width="10.81640625" style="211" bestFit="1" customWidth="1" collapsed="1"/>
    <col min="3845" max="4098" width="9" style="211" collapsed="1"/>
    <col min="4099" max="4099" width="12.81640625" style="211" customWidth="1" collapsed="1"/>
    <col min="4100" max="4100" width="10.81640625" style="211" bestFit="1" customWidth="1" collapsed="1"/>
    <col min="4101" max="4354" width="9" style="211" collapsed="1"/>
    <col min="4355" max="4355" width="12.81640625" style="211" customWidth="1" collapsed="1"/>
    <col min="4356" max="4356" width="10.81640625" style="211" bestFit="1" customWidth="1" collapsed="1"/>
    <col min="4357" max="4610" width="9" style="211" collapsed="1"/>
    <col min="4611" max="4611" width="12.81640625" style="211" customWidth="1" collapsed="1"/>
    <col min="4612" max="4612" width="10.81640625" style="211" bestFit="1" customWidth="1" collapsed="1"/>
    <col min="4613" max="4866" width="9" style="211" collapsed="1"/>
    <col min="4867" max="4867" width="12.81640625" style="211" customWidth="1" collapsed="1"/>
    <col min="4868" max="4868" width="10.81640625" style="211" bestFit="1" customWidth="1" collapsed="1"/>
    <col min="4869" max="5122" width="9" style="211" collapsed="1"/>
    <col min="5123" max="5123" width="12.81640625" style="211" customWidth="1" collapsed="1"/>
    <col min="5124" max="5124" width="10.81640625" style="211" bestFit="1" customWidth="1" collapsed="1"/>
    <col min="5125" max="5378" width="9" style="211" collapsed="1"/>
    <col min="5379" max="5379" width="12.81640625" style="211" customWidth="1" collapsed="1"/>
    <col min="5380" max="5380" width="10.81640625" style="211" bestFit="1" customWidth="1" collapsed="1"/>
    <col min="5381" max="5634" width="9" style="211" collapsed="1"/>
    <col min="5635" max="5635" width="12.81640625" style="211" customWidth="1" collapsed="1"/>
    <col min="5636" max="5636" width="10.81640625" style="211" bestFit="1" customWidth="1" collapsed="1"/>
    <col min="5637" max="5890" width="9" style="211" collapsed="1"/>
    <col min="5891" max="5891" width="12.81640625" style="211" customWidth="1" collapsed="1"/>
    <col min="5892" max="5892" width="10.81640625" style="211" bestFit="1" customWidth="1" collapsed="1"/>
    <col min="5893" max="6146" width="9" style="211" collapsed="1"/>
    <col min="6147" max="6147" width="12.81640625" style="211" customWidth="1" collapsed="1"/>
    <col min="6148" max="6148" width="10.81640625" style="211" bestFit="1" customWidth="1" collapsed="1"/>
    <col min="6149" max="6402" width="9" style="211" collapsed="1"/>
    <col min="6403" max="6403" width="12.81640625" style="211" customWidth="1" collapsed="1"/>
    <col min="6404" max="6404" width="10.81640625" style="211" bestFit="1" customWidth="1" collapsed="1"/>
    <col min="6405" max="6658" width="9" style="211" collapsed="1"/>
    <col min="6659" max="6659" width="12.81640625" style="211" customWidth="1" collapsed="1"/>
    <col min="6660" max="6660" width="10.81640625" style="211" bestFit="1" customWidth="1" collapsed="1"/>
    <col min="6661" max="6914" width="9" style="211" collapsed="1"/>
    <col min="6915" max="6915" width="12.81640625" style="211" customWidth="1" collapsed="1"/>
    <col min="6916" max="6916" width="10.81640625" style="211" bestFit="1" customWidth="1" collapsed="1"/>
    <col min="6917" max="7170" width="9" style="211" collapsed="1"/>
    <col min="7171" max="7171" width="12.81640625" style="211" customWidth="1" collapsed="1"/>
    <col min="7172" max="7172" width="10.81640625" style="211" bestFit="1" customWidth="1" collapsed="1"/>
    <col min="7173" max="7426" width="9" style="211" collapsed="1"/>
    <col min="7427" max="7427" width="12.81640625" style="211" customWidth="1" collapsed="1"/>
    <col min="7428" max="7428" width="10.81640625" style="211" bestFit="1" customWidth="1" collapsed="1"/>
    <col min="7429" max="7682" width="9" style="211" collapsed="1"/>
    <col min="7683" max="7683" width="12.81640625" style="211" customWidth="1" collapsed="1"/>
    <col min="7684" max="7684" width="10.81640625" style="211" bestFit="1" customWidth="1" collapsed="1"/>
    <col min="7685" max="7938" width="9" style="211" collapsed="1"/>
    <col min="7939" max="7939" width="12.81640625" style="211" customWidth="1" collapsed="1"/>
    <col min="7940" max="7940" width="10.81640625" style="211" bestFit="1" customWidth="1" collapsed="1"/>
    <col min="7941" max="8194" width="9" style="211" collapsed="1"/>
    <col min="8195" max="8195" width="12.81640625" style="211" customWidth="1" collapsed="1"/>
    <col min="8196" max="8196" width="10.81640625" style="211" bestFit="1" customWidth="1" collapsed="1"/>
    <col min="8197" max="8450" width="9" style="211" collapsed="1"/>
    <col min="8451" max="8451" width="12.81640625" style="211" customWidth="1" collapsed="1"/>
    <col min="8452" max="8452" width="10.81640625" style="211" bestFit="1" customWidth="1" collapsed="1"/>
    <col min="8453" max="8706" width="9" style="211" collapsed="1"/>
    <col min="8707" max="8707" width="12.81640625" style="211" customWidth="1" collapsed="1"/>
    <col min="8708" max="8708" width="10.81640625" style="211" bestFit="1" customWidth="1" collapsed="1"/>
    <col min="8709" max="8962" width="9" style="211" collapsed="1"/>
    <col min="8963" max="8963" width="12.81640625" style="211" customWidth="1" collapsed="1"/>
    <col min="8964" max="8964" width="10.81640625" style="211" bestFit="1" customWidth="1" collapsed="1"/>
    <col min="8965" max="9218" width="9" style="211" collapsed="1"/>
    <col min="9219" max="9219" width="12.81640625" style="211" customWidth="1" collapsed="1"/>
    <col min="9220" max="9220" width="10.81640625" style="211" bestFit="1" customWidth="1" collapsed="1"/>
    <col min="9221" max="9474" width="9" style="211" collapsed="1"/>
    <col min="9475" max="9475" width="12.81640625" style="211" customWidth="1" collapsed="1"/>
    <col min="9476" max="9476" width="10.81640625" style="211" bestFit="1" customWidth="1" collapsed="1"/>
    <col min="9477" max="9730" width="9" style="211" collapsed="1"/>
    <col min="9731" max="9731" width="12.81640625" style="211" customWidth="1" collapsed="1"/>
    <col min="9732" max="9732" width="10.81640625" style="211" bestFit="1" customWidth="1" collapsed="1"/>
    <col min="9733" max="9986" width="9" style="211" collapsed="1"/>
    <col min="9987" max="9987" width="12.81640625" style="211" customWidth="1" collapsed="1"/>
    <col min="9988" max="9988" width="10.81640625" style="211" bestFit="1" customWidth="1" collapsed="1"/>
    <col min="9989" max="10242" width="9" style="211" collapsed="1"/>
    <col min="10243" max="10243" width="12.81640625" style="211" customWidth="1" collapsed="1"/>
    <col min="10244" max="10244" width="10.81640625" style="211" bestFit="1" customWidth="1" collapsed="1"/>
    <col min="10245" max="10498" width="9" style="211" collapsed="1"/>
    <col min="10499" max="10499" width="12.81640625" style="211" customWidth="1" collapsed="1"/>
    <col min="10500" max="10500" width="10.81640625" style="211" bestFit="1" customWidth="1" collapsed="1"/>
    <col min="10501" max="10754" width="9" style="211" collapsed="1"/>
    <col min="10755" max="10755" width="12.81640625" style="211" customWidth="1" collapsed="1"/>
    <col min="10756" max="10756" width="10.81640625" style="211" bestFit="1" customWidth="1" collapsed="1"/>
    <col min="10757" max="11010" width="9" style="211" collapsed="1"/>
    <col min="11011" max="11011" width="12.81640625" style="211" customWidth="1" collapsed="1"/>
    <col min="11012" max="11012" width="10.81640625" style="211" bestFit="1" customWidth="1" collapsed="1"/>
    <col min="11013" max="11266" width="9" style="211" collapsed="1"/>
    <col min="11267" max="11267" width="12.81640625" style="211" customWidth="1" collapsed="1"/>
    <col min="11268" max="11268" width="10.81640625" style="211" bestFit="1" customWidth="1" collapsed="1"/>
    <col min="11269" max="11522" width="9" style="211" collapsed="1"/>
    <col min="11523" max="11523" width="12.81640625" style="211" customWidth="1" collapsed="1"/>
    <col min="11524" max="11524" width="10.81640625" style="211" bestFit="1" customWidth="1" collapsed="1"/>
    <col min="11525" max="11778" width="9" style="211" collapsed="1"/>
    <col min="11779" max="11779" width="12.81640625" style="211" customWidth="1" collapsed="1"/>
    <col min="11780" max="11780" width="10.81640625" style="211" bestFit="1" customWidth="1" collapsed="1"/>
    <col min="11781" max="12034" width="9" style="211" collapsed="1"/>
    <col min="12035" max="12035" width="12.81640625" style="211" customWidth="1" collapsed="1"/>
    <col min="12036" max="12036" width="10.81640625" style="211" bestFit="1" customWidth="1" collapsed="1"/>
    <col min="12037" max="12290" width="9" style="211" collapsed="1"/>
    <col min="12291" max="12291" width="12.81640625" style="211" customWidth="1" collapsed="1"/>
    <col min="12292" max="12292" width="10.81640625" style="211" bestFit="1" customWidth="1" collapsed="1"/>
    <col min="12293" max="12546" width="9" style="211" collapsed="1"/>
    <col min="12547" max="12547" width="12.81640625" style="211" customWidth="1" collapsed="1"/>
    <col min="12548" max="12548" width="10.81640625" style="211" bestFit="1" customWidth="1" collapsed="1"/>
    <col min="12549" max="12802" width="9" style="211" collapsed="1"/>
    <col min="12803" max="12803" width="12.81640625" style="211" customWidth="1" collapsed="1"/>
    <col min="12804" max="12804" width="10.81640625" style="211" bestFit="1" customWidth="1" collapsed="1"/>
    <col min="12805" max="13058" width="9" style="211" collapsed="1"/>
    <col min="13059" max="13059" width="12.81640625" style="211" customWidth="1" collapsed="1"/>
    <col min="13060" max="13060" width="10.81640625" style="211" bestFit="1" customWidth="1" collapsed="1"/>
    <col min="13061" max="13314" width="9" style="211" collapsed="1"/>
    <col min="13315" max="13315" width="12.81640625" style="211" customWidth="1" collapsed="1"/>
    <col min="13316" max="13316" width="10.81640625" style="211" bestFit="1" customWidth="1" collapsed="1"/>
    <col min="13317" max="13570" width="9" style="211" collapsed="1"/>
    <col min="13571" max="13571" width="12.81640625" style="211" customWidth="1" collapsed="1"/>
    <col min="13572" max="13572" width="10.81640625" style="211" bestFit="1" customWidth="1" collapsed="1"/>
    <col min="13573" max="13826" width="9" style="211" collapsed="1"/>
    <col min="13827" max="13827" width="12.81640625" style="211" customWidth="1" collapsed="1"/>
    <col min="13828" max="13828" width="10.81640625" style="211" bestFit="1" customWidth="1" collapsed="1"/>
    <col min="13829" max="14082" width="9" style="211" collapsed="1"/>
    <col min="14083" max="14083" width="12.81640625" style="211" customWidth="1" collapsed="1"/>
    <col min="14084" max="14084" width="10.81640625" style="211" bestFit="1" customWidth="1" collapsed="1"/>
    <col min="14085" max="14338" width="9" style="211" collapsed="1"/>
    <col min="14339" max="14339" width="12.81640625" style="211" customWidth="1" collapsed="1"/>
    <col min="14340" max="14340" width="10.81640625" style="211" bestFit="1" customWidth="1" collapsed="1"/>
    <col min="14341" max="14594" width="9" style="211" collapsed="1"/>
    <col min="14595" max="14595" width="12.81640625" style="211" customWidth="1" collapsed="1"/>
    <col min="14596" max="14596" width="10.81640625" style="211" bestFit="1" customWidth="1" collapsed="1"/>
    <col min="14597" max="14850" width="9" style="211" collapsed="1"/>
    <col min="14851" max="14851" width="12.81640625" style="211" customWidth="1" collapsed="1"/>
    <col min="14852" max="14852" width="10.81640625" style="211" bestFit="1" customWidth="1" collapsed="1"/>
    <col min="14853" max="15106" width="9" style="211" collapsed="1"/>
    <col min="15107" max="15107" width="12.81640625" style="211" customWidth="1" collapsed="1"/>
    <col min="15108" max="15108" width="10.81640625" style="211" bestFit="1" customWidth="1" collapsed="1"/>
    <col min="15109" max="15362" width="9" style="211" collapsed="1"/>
    <col min="15363" max="15363" width="12.81640625" style="211" customWidth="1" collapsed="1"/>
    <col min="15364" max="15364" width="10.81640625" style="211" bestFit="1" customWidth="1" collapsed="1"/>
    <col min="15365" max="15618" width="9" style="211" collapsed="1"/>
    <col min="15619" max="15619" width="12.81640625" style="211" customWidth="1" collapsed="1"/>
    <col min="15620" max="15620" width="10.81640625" style="211" bestFit="1" customWidth="1" collapsed="1"/>
    <col min="15621" max="15874" width="9" style="211" collapsed="1"/>
    <col min="15875" max="15875" width="12.81640625" style="211" customWidth="1" collapsed="1"/>
    <col min="15876" max="15876" width="10.81640625" style="211" bestFit="1" customWidth="1" collapsed="1"/>
    <col min="15877" max="16130" width="9" style="211" collapsed="1"/>
    <col min="16131" max="16131" width="12.81640625" style="211" customWidth="1" collapsed="1"/>
    <col min="16132" max="16132" width="10.81640625" style="211" bestFit="1" customWidth="1" collapsed="1"/>
    <col min="16133" max="16384" width="9" style="211" collapsed="1"/>
  </cols>
  <sheetData>
    <row r="1" spans="1:252" ht="20.25" customHeight="1" x14ac:dyDescent="0.35">
      <c r="A1" s="207"/>
      <c r="B1" s="208"/>
      <c r="C1" s="209"/>
      <c r="D1" s="208"/>
      <c r="E1" s="208"/>
      <c r="F1" s="208"/>
      <c r="G1" s="208"/>
      <c r="H1" s="208"/>
      <c r="I1" s="208"/>
      <c r="J1" s="208"/>
      <c r="K1" s="208"/>
      <c r="L1" s="208"/>
      <c r="M1" s="208"/>
      <c r="N1" s="208"/>
      <c r="O1" s="210"/>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row>
    <row r="2" spans="1:252" ht="19.149999999999999" customHeight="1" x14ac:dyDescent="0.35">
      <c r="A2" s="212"/>
      <c r="B2" s="263"/>
      <c r="C2" s="263"/>
      <c r="D2" s="7"/>
      <c r="E2" s="7"/>
      <c r="F2" s="7"/>
      <c r="G2" s="7"/>
      <c r="H2" s="7"/>
      <c r="I2" s="7"/>
      <c r="J2" s="7"/>
      <c r="K2" s="7"/>
      <c r="L2" s="7"/>
      <c r="M2" s="7"/>
      <c r="N2" s="7"/>
      <c r="O2" s="213"/>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row>
    <row r="3" spans="1:252" ht="19.149999999999999" customHeight="1" x14ac:dyDescent="0.35">
      <c r="A3" s="212"/>
      <c r="B3" s="263"/>
      <c r="C3" s="263"/>
      <c r="D3" s="7"/>
      <c r="E3" s="7"/>
      <c r="F3" s="7"/>
      <c r="G3" s="7"/>
      <c r="H3" s="7"/>
      <c r="I3" s="7"/>
      <c r="J3" s="7"/>
      <c r="K3" s="7"/>
      <c r="L3" s="7"/>
      <c r="M3" s="7"/>
      <c r="N3" s="7"/>
      <c r="O3" s="213"/>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row>
    <row r="4" spans="1:252" ht="19.149999999999999" customHeight="1" x14ac:dyDescent="0.35">
      <c r="A4" s="212"/>
      <c r="B4" s="7"/>
      <c r="C4" s="7"/>
      <c r="D4" s="7"/>
      <c r="E4" s="7"/>
      <c r="F4" s="7"/>
      <c r="G4" s="7"/>
      <c r="H4" s="7"/>
      <c r="I4" s="7"/>
      <c r="J4" s="7"/>
      <c r="K4" s="7"/>
      <c r="L4" s="7"/>
      <c r="M4" s="7"/>
      <c r="N4" s="7"/>
      <c r="O4" s="213"/>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row>
    <row r="5" spans="1:252" ht="19.149999999999999" customHeight="1" x14ac:dyDescent="0.35">
      <c r="A5" s="212"/>
      <c r="B5" s="7"/>
      <c r="C5" s="7"/>
      <c r="D5" s="7"/>
      <c r="E5" s="7"/>
      <c r="F5" s="7"/>
      <c r="G5" s="7"/>
      <c r="H5" s="7"/>
      <c r="I5" s="7"/>
      <c r="J5" s="7"/>
      <c r="K5" s="7"/>
      <c r="L5" s="7"/>
      <c r="M5" s="7"/>
      <c r="N5" s="7"/>
      <c r="O5" s="213"/>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row>
    <row r="6" spans="1:252" ht="19.149999999999999" customHeight="1" x14ac:dyDescent="0.35">
      <c r="A6" s="212"/>
      <c r="B6" s="7"/>
      <c r="C6" s="7"/>
      <c r="D6" s="7"/>
      <c r="E6" s="7"/>
      <c r="F6" s="7"/>
      <c r="G6" s="7"/>
      <c r="H6" s="7"/>
      <c r="I6" s="7"/>
      <c r="J6" s="7"/>
      <c r="K6" s="7"/>
      <c r="L6" s="7"/>
      <c r="M6" s="7"/>
      <c r="N6" s="7"/>
      <c r="O6" s="213"/>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row>
    <row r="7" spans="1:252" ht="19.149999999999999" customHeight="1" x14ac:dyDescent="0.35">
      <c r="A7" s="212"/>
      <c r="B7" s="7"/>
      <c r="C7" s="7"/>
      <c r="D7" s="7"/>
      <c r="E7" s="7"/>
      <c r="F7" s="7"/>
      <c r="G7" s="7"/>
      <c r="H7" s="7"/>
      <c r="I7" s="7"/>
      <c r="J7" s="7"/>
      <c r="K7" s="7"/>
      <c r="L7" s="7"/>
      <c r="M7" s="7"/>
      <c r="N7" s="7"/>
      <c r="O7" s="213"/>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row>
    <row r="8" spans="1:252" ht="19.149999999999999" customHeight="1" x14ac:dyDescent="0.35">
      <c r="A8" s="212"/>
      <c r="B8" s="7"/>
      <c r="C8" s="7"/>
      <c r="D8" s="7"/>
      <c r="E8" s="7"/>
      <c r="F8" s="7"/>
      <c r="G8" s="7"/>
      <c r="H8" s="7"/>
      <c r="I8" s="7"/>
      <c r="J8" s="7"/>
      <c r="K8" s="7"/>
      <c r="L8" s="7"/>
      <c r="M8" s="7"/>
      <c r="N8" s="7"/>
      <c r="O8" s="213"/>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row>
    <row r="9" spans="1:252" ht="17.25" customHeight="1" thickBot="1" x14ac:dyDescent="0.4">
      <c r="A9" s="212"/>
      <c r="B9" s="7"/>
      <c r="C9" s="7"/>
      <c r="D9" s="7"/>
      <c r="E9" s="7"/>
      <c r="F9" s="7"/>
      <c r="G9" s="7"/>
      <c r="H9" s="7"/>
      <c r="I9" s="7"/>
      <c r="J9" s="7"/>
      <c r="K9" s="7"/>
      <c r="L9" s="7"/>
      <c r="M9" s="7"/>
      <c r="N9" s="7"/>
      <c r="O9" s="213"/>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row>
    <row r="10" spans="1:252" ht="17.25" customHeight="1" x14ac:dyDescent="0.6">
      <c r="A10" s="264"/>
      <c r="B10" s="265"/>
      <c r="C10" s="265"/>
      <c r="D10" s="265"/>
      <c r="E10" s="265"/>
      <c r="F10" s="265"/>
      <c r="G10" s="265"/>
      <c r="H10" s="265"/>
      <c r="I10" s="265"/>
      <c r="J10" s="265"/>
      <c r="K10" s="265"/>
      <c r="L10" s="265"/>
      <c r="M10" s="265"/>
      <c r="N10" s="265"/>
      <c r="O10" s="266"/>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row>
    <row r="11" spans="1:252" ht="25.15" customHeight="1" x14ac:dyDescent="0.35">
      <c r="A11" s="606" t="s">
        <v>320</v>
      </c>
      <c r="B11" s="607"/>
      <c r="C11" s="607"/>
      <c r="D11" s="607"/>
      <c r="E11" s="607"/>
      <c r="F11" s="607"/>
      <c r="G11" s="607"/>
      <c r="H11" s="607"/>
      <c r="I11" s="607"/>
      <c r="J11" s="607"/>
      <c r="K11" s="607"/>
      <c r="L11" s="607"/>
      <c r="M11" s="607"/>
      <c r="N11" s="607"/>
      <c r="O11" s="608"/>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row>
    <row r="12" spans="1:252" ht="25.15" customHeight="1" x14ac:dyDescent="0.35">
      <c r="A12" s="606" t="s">
        <v>337</v>
      </c>
      <c r="B12" s="607"/>
      <c r="C12" s="607"/>
      <c r="D12" s="607"/>
      <c r="E12" s="607"/>
      <c r="F12" s="607"/>
      <c r="G12" s="607"/>
      <c r="H12" s="607"/>
      <c r="I12" s="607"/>
      <c r="J12" s="607"/>
      <c r="K12" s="607"/>
      <c r="L12" s="607"/>
      <c r="M12" s="607"/>
      <c r="N12" s="607"/>
      <c r="O12" s="608"/>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row>
    <row r="13" spans="1:252" ht="19.149999999999999" customHeight="1" thickBot="1" x14ac:dyDescent="0.65">
      <c r="A13" s="609"/>
      <c r="B13" s="610"/>
      <c r="C13" s="610"/>
      <c r="D13" s="610"/>
      <c r="E13" s="610"/>
      <c r="F13" s="610"/>
      <c r="G13" s="610"/>
      <c r="H13" s="610"/>
      <c r="I13" s="610"/>
      <c r="J13" s="610"/>
      <c r="K13" s="267"/>
      <c r="L13" s="267"/>
      <c r="M13" s="267"/>
      <c r="N13" s="267"/>
      <c r="O13" s="268"/>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row>
    <row r="14" spans="1:252" ht="19.149999999999999" customHeight="1" thickBot="1" x14ac:dyDescent="0.4">
      <c r="A14" s="214"/>
      <c r="B14" s="215"/>
      <c r="C14" s="216"/>
      <c r="D14" s="217"/>
      <c r="E14" s="217"/>
      <c r="F14" s="217"/>
      <c r="G14" s="217"/>
      <c r="H14" s="217"/>
      <c r="I14" s="217"/>
      <c r="J14" s="218"/>
      <c r="K14" s="216"/>
      <c r="L14" s="216"/>
      <c r="M14" s="216"/>
      <c r="N14" s="216"/>
      <c r="O14" s="219"/>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row>
    <row r="15" spans="1:252" ht="19.149999999999999" customHeight="1" thickBot="1" x14ac:dyDescent="0.4">
      <c r="A15" s="214"/>
      <c r="B15" s="611" t="s">
        <v>323</v>
      </c>
      <c r="C15" s="612"/>
      <c r="D15" s="613"/>
      <c r="E15" s="614"/>
      <c r="F15" s="614"/>
      <c r="G15" s="614"/>
      <c r="H15" s="614"/>
      <c r="I15" s="614"/>
      <c r="J15" s="614"/>
      <c r="K15" s="614"/>
      <c r="L15" s="615"/>
      <c r="M15" s="216"/>
      <c r="N15" s="216"/>
      <c r="O15" s="219"/>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row>
    <row r="16" spans="1:252" ht="16.5" customHeight="1" thickBot="1" x14ac:dyDescent="0.4">
      <c r="A16" s="214"/>
      <c r="B16" s="220"/>
      <c r="C16" s="221"/>
      <c r="D16" s="216"/>
      <c r="E16" s="216"/>
      <c r="F16" s="222"/>
      <c r="G16" s="216"/>
      <c r="H16" s="216"/>
      <c r="I16" s="216"/>
      <c r="J16" s="216"/>
      <c r="K16" s="216"/>
      <c r="L16" s="216"/>
      <c r="M16" s="216"/>
      <c r="N16" s="216"/>
      <c r="O16" s="219"/>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row>
    <row r="17" spans="1:252" ht="19.149999999999999" customHeight="1" thickBot="1" x14ac:dyDescent="0.4">
      <c r="A17" s="223"/>
      <c r="B17" s="611" t="s">
        <v>324</v>
      </c>
      <c r="C17" s="612"/>
      <c r="D17" s="224" t="str">
        <f>IFERROR(VLOOKUP(D15,'Drop-down List'!I1:J10,2,1),"")</f>
        <v/>
      </c>
      <c r="E17" s="216"/>
      <c r="F17" s="216"/>
      <c r="G17" s="216"/>
      <c r="H17" s="216"/>
      <c r="I17" s="216"/>
      <c r="J17" s="216"/>
      <c r="K17" s="216"/>
      <c r="L17" s="216"/>
      <c r="M17" s="216"/>
      <c r="N17" s="216"/>
      <c r="O17" s="219"/>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row>
    <row r="18" spans="1:252" ht="19.149999999999999" customHeight="1" thickBot="1" x14ac:dyDescent="0.4">
      <c r="A18" s="223"/>
      <c r="B18" s="225"/>
      <c r="C18" s="225"/>
      <c r="D18" s="216"/>
      <c r="E18" s="216"/>
      <c r="F18" s="216"/>
      <c r="G18" s="216"/>
      <c r="H18" s="216"/>
      <c r="I18" s="216"/>
      <c r="J18" s="216"/>
      <c r="K18" s="216" t="s">
        <v>151</v>
      </c>
      <c r="L18" s="216"/>
      <c r="M18" s="216"/>
      <c r="N18" s="216"/>
      <c r="O18" s="219"/>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row>
    <row r="19" spans="1:252" ht="19.149999999999999" customHeight="1" thickBot="1" x14ac:dyDescent="0.4">
      <c r="A19" s="223"/>
      <c r="B19" s="611" t="s">
        <v>321</v>
      </c>
      <c r="C19" s="612"/>
      <c r="D19" s="227"/>
      <c r="E19" s="628" t="s">
        <v>322</v>
      </c>
      <c r="F19" s="629"/>
      <c r="G19" s="226"/>
      <c r="H19" s="228"/>
      <c r="I19" s="226"/>
      <c r="J19" s="226"/>
      <c r="K19" s="216"/>
      <c r="L19" s="216"/>
      <c r="M19" s="216"/>
      <c r="N19" s="216"/>
      <c r="O19" s="219"/>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row>
    <row r="20" spans="1:252" ht="18.75" customHeight="1" thickBot="1" x14ac:dyDescent="0.4">
      <c r="A20" s="223"/>
      <c r="B20" s="226"/>
      <c r="C20" s="229"/>
      <c r="D20" s="230"/>
      <c r="E20" s="230"/>
      <c r="F20" s="230"/>
      <c r="G20" s="230"/>
      <c r="H20" s="230"/>
      <c r="I20" s="230"/>
      <c r="J20" s="230"/>
      <c r="K20" s="216"/>
      <c r="L20" s="216"/>
      <c r="M20" s="216"/>
      <c r="N20" s="216"/>
      <c r="O20" s="219"/>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row>
    <row r="21" spans="1:252" ht="15" customHeight="1" x14ac:dyDescent="0.35">
      <c r="A21" s="231"/>
      <c r="B21" s="232"/>
      <c r="C21" s="232"/>
      <c r="D21" s="232"/>
      <c r="E21" s="232"/>
      <c r="F21" s="232"/>
      <c r="G21" s="232"/>
      <c r="H21" s="232"/>
      <c r="I21" s="232"/>
      <c r="J21" s="232"/>
      <c r="K21" s="232"/>
      <c r="L21" s="232"/>
      <c r="M21" s="232"/>
      <c r="N21" s="232"/>
      <c r="O21" s="233"/>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row>
    <row r="22" spans="1:252" ht="19.5" customHeight="1" x14ac:dyDescent="0.35">
      <c r="A22" s="234"/>
      <c r="B22" s="235"/>
      <c r="C22" s="235"/>
      <c r="D22" s="235"/>
      <c r="E22" s="235"/>
      <c r="F22" s="235"/>
      <c r="G22" s="235"/>
      <c r="H22" s="235"/>
      <c r="I22" s="235"/>
      <c r="J22" s="235"/>
      <c r="K22" s="235"/>
      <c r="L22" s="235"/>
      <c r="M22" s="235"/>
      <c r="N22" s="235"/>
      <c r="O22" s="236"/>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row>
    <row r="23" spans="1:252" ht="21" customHeight="1" thickBot="1" x14ac:dyDescent="0.4">
      <c r="A23" s="237"/>
      <c r="B23" s="238"/>
      <c r="C23" s="239"/>
      <c r="D23" s="238"/>
      <c r="E23" s="238"/>
      <c r="F23" s="238"/>
      <c r="G23" s="238"/>
      <c r="H23" s="238"/>
      <c r="I23" s="239"/>
      <c r="J23" s="239"/>
      <c r="K23" s="239"/>
      <c r="L23" s="239"/>
      <c r="M23" s="239"/>
      <c r="N23" s="239"/>
      <c r="O23" s="240"/>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row>
    <row r="24" spans="1:252" ht="19.149999999999999" customHeight="1" x14ac:dyDescent="0.35">
      <c r="A24" s="214"/>
      <c r="B24" s="216"/>
      <c r="C24" s="216"/>
      <c r="D24" s="216"/>
      <c r="E24" s="216"/>
      <c r="F24" s="216"/>
      <c r="G24" s="216"/>
      <c r="H24" s="216"/>
      <c r="I24" s="216"/>
      <c r="J24" s="216"/>
      <c r="K24" s="216"/>
      <c r="L24" s="216"/>
      <c r="M24" s="216"/>
      <c r="N24" s="216"/>
      <c r="O24" s="219"/>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row>
    <row r="25" spans="1:252" ht="19.149999999999999" customHeight="1" thickBot="1" x14ac:dyDescent="0.4">
      <c r="A25" s="214"/>
      <c r="B25" s="241" t="s">
        <v>325</v>
      </c>
      <c r="C25" s="242"/>
      <c r="D25" s="241"/>
      <c r="E25" s="241"/>
      <c r="F25" s="243"/>
      <c r="G25" s="216"/>
      <c r="H25" s="220"/>
      <c r="I25" s="244" t="s">
        <v>326</v>
      </c>
      <c r="J25" s="244"/>
      <c r="K25" s="244"/>
      <c r="L25" s="244"/>
      <c r="M25" s="244"/>
      <c r="N25" s="243"/>
      <c r="O25" s="219"/>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row>
    <row r="26" spans="1:252" ht="27" customHeight="1" thickBot="1" x14ac:dyDescent="0.4">
      <c r="A26" s="223"/>
      <c r="B26" s="616"/>
      <c r="C26" s="617"/>
      <c r="D26" s="617"/>
      <c r="E26" s="617"/>
      <c r="F26" s="617"/>
      <c r="G26" s="618"/>
      <c r="H26" s="245"/>
      <c r="I26" s="619"/>
      <c r="J26" s="620"/>
      <c r="K26" s="620"/>
      <c r="L26" s="620"/>
      <c r="M26" s="620"/>
      <c r="N26" s="621"/>
      <c r="O26" s="219"/>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row>
    <row r="27" spans="1:252" ht="19.149999999999999" customHeight="1" x14ac:dyDescent="0.35">
      <c r="A27" s="214"/>
      <c r="B27" s="246"/>
      <c r="C27" s="216"/>
      <c r="D27" s="216"/>
      <c r="E27" s="216"/>
      <c r="F27" s="216"/>
      <c r="G27" s="216"/>
      <c r="H27" s="216"/>
      <c r="I27" s="216"/>
      <c r="J27" s="216"/>
      <c r="K27" s="216"/>
      <c r="L27" s="216"/>
      <c r="M27" s="216"/>
      <c r="N27" s="216"/>
      <c r="O27" s="219"/>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row>
    <row r="28" spans="1:252" ht="19.149999999999999" customHeight="1" thickBot="1" x14ac:dyDescent="0.4">
      <c r="A28" s="214"/>
      <c r="B28" s="241" t="s">
        <v>327</v>
      </c>
      <c r="C28" s="242"/>
      <c r="D28" s="241"/>
      <c r="E28" s="241"/>
      <c r="F28" s="243"/>
      <c r="G28" s="243"/>
      <c r="H28" s="220"/>
      <c r="I28" s="244" t="s">
        <v>328</v>
      </c>
      <c r="J28" s="247"/>
      <c r="K28" s="248"/>
      <c r="L28" s="247"/>
      <c r="M28" s="247"/>
      <c r="N28" s="247"/>
      <c r="O28" s="219"/>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row>
    <row r="29" spans="1:252" ht="19.149999999999999" customHeight="1" x14ac:dyDescent="0.35">
      <c r="A29" s="214"/>
      <c r="B29" s="622"/>
      <c r="C29" s="623"/>
      <c r="D29" s="623"/>
      <c r="E29" s="623"/>
      <c r="F29" s="623"/>
      <c r="G29" s="624"/>
      <c r="H29" s="249"/>
      <c r="I29" s="598"/>
      <c r="J29" s="599"/>
      <c r="K29" s="599"/>
      <c r="L29" s="599"/>
      <c r="M29" s="599"/>
      <c r="N29" s="600"/>
      <c r="O29" s="219"/>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row>
    <row r="30" spans="1:252" ht="19.149999999999999" customHeight="1" thickBot="1" x14ac:dyDescent="0.4">
      <c r="A30" s="214"/>
      <c r="B30" s="625"/>
      <c r="C30" s="626"/>
      <c r="D30" s="626"/>
      <c r="E30" s="626"/>
      <c r="F30" s="626"/>
      <c r="G30" s="627"/>
      <c r="H30" s="250"/>
      <c r="I30" s="601"/>
      <c r="J30" s="602"/>
      <c r="K30" s="602"/>
      <c r="L30" s="602"/>
      <c r="M30" s="602"/>
      <c r="N30" s="603"/>
      <c r="O30" s="219"/>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row>
    <row r="31" spans="1:252" ht="8.25" customHeight="1" thickBot="1" x14ac:dyDescent="0.4">
      <c r="A31" s="214"/>
      <c r="B31" s="220"/>
      <c r="C31" s="220"/>
      <c r="D31" s="220"/>
      <c r="E31" s="220"/>
      <c r="F31" s="220"/>
      <c r="G31" s="220"/>
      <c r="H31" s="220"/>
      <c r="I31" s="220"/>
      <c r="J31" s="220"/>
      <c r="K31" s="220"/>
      <c r="L31" s="220"/>
      <c r="M31" s="220"/>
      <c r="N31" s="220"/>
      <c r="O31" s="219"/>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row>
    <row r="32" spans="1:252" ht="19.149999999999999" customHeight="1" thickBot="1" x14ac:dyDescent="0.4">
      <c r="A32" s="214"/>
      <c r="B32" s="244" t="s">
        <v>420</v>
      </c>
      <c r="C32" s="220"/>
      <c r="D32" s="630"/>
      <c r="E32" s="631"/>
      <c r="F32" s="631"/>
      <c r="G32" s="632"/>
      <c r="H32" s="220"/>
      <c r="I32" s="244" t="s">
        <v>420</v>
      </c>
      <c r="J32" s="220"/>
      <c r="K32" s="630"/>
      <c r="L32" s="631"/>
      <c r="M32" s="631"/>
      <c r="N32" s="632"/>
      <c r="O32" s="219"/>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row>
    <row r="33" spans="1:252" ht="19.149999999999999" customHeight="1" thickBot="1" x14ac:dyDescent="0.4">
      <c r="A33" s="214"/>
      <c r="B33" s="220"/>
      <c r="C33" s="220"/>
      <c r="D33" s="220"/>
      <c r="E33" s="220"/>
      <c r="F33" s="220"/>
      <c r="G33" s="220"/>
      <c r="H33" s="220"/>
      <c r="I33" s="220"/>
      <c r="J33" s="220"/>
      <c r="K33" s="220"/>
      <c r="L33" s="220"/>
      <c r="M33" s="220"/>
      <c r="N33" s="220"/>
      <c r="O33" s="219"/>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row>
    <row r="34" spans="1:252" ht="19.149999999999999" customHeight="1" x14ac:dyDescent="0.35">
      <c r="A34" s="231"/>
      <c r="B34" s="232"/>
      <c r="C34" s="232"/>
      <c r="D34" s="232"/>
      <c r="E34" s="232"/>
      <c r="F34" s="232"/>
      <c r="G34" s="232"/>
      <c r="H34" s="232"/>
      <c r="I34" s="232"/>
      <c r="J34" s="232"/>
      <c r="K34" s="232"/>
      <c r="L34" s="232"/>
      <c r="M34" s="232"/>
      <c r="N34" s="232"/>
      <c r="O34" s="233"/>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row>
    <row r="35" spans="1:252" ht="19.149999999999999" customHeight="1" x14ac:dyDescent="0.35">
      <c r="A35" s="234"/>
      <c r="B35" s="235"/>
      <c r="C35" s="235"/>
      <c r="D35" s="235"/>
      <c r="E35" s="235"/>
      <c r="F35" s="235"/>
      <c r="G35" s="235"/>
      <c r="H35" s="235"/>
      <c r="I35" s="235"/>
      <c r="J35" s="235"/>
      <c r="K35" s="235"/>
      <c r="L35" s="235"/>
      <c r="M35" s="235"/>
      <c r="N35" s="235"/>
      <c r="O35" s="236"/>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row>
    <row r="36" spans="1:252" ht="19.149999999999999" customHeight="1" thickBot="1" x14ac:dyDescent="0.4">
      <c r="A36" s="237"/>
      <c r="B36" s="238"/>
      <c r="C36" s="239"/>
      <c r="D36" s="238"/>
      <c r="E36" s="238"/>
      <c r="F36" s="238"/>
      <c r="G36" s="238"/>
      <c r="H36" s="238"/>
      <c r="I36" s="239"/>
      <c r="J36" s="239"/>
      <c r="K36" s="239"/>
      <c r="L36" s="239"/>
      <c r="M36" s="239"/>
      <c r="N36" s="239"/>
      <c r="O36" s="240"/>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row>
    <row r="37" spans="1:252" ht="19.149999999999999" customHeight="1" x14ac:dyDescent="0.35">
      <c r="A37" s="214"/>
      <c r="B37" s="220"/>
      <c r="C37" s="220"/>
      <c r="D37" s="220"/>
      <c r="E37" s="220"/>
      <c r="F37" s="220"/>
      <c r="G37" s="220"/>
      <c r="H37" s="220"/>
      <c r="I37" s="220"/>
      <c r="J37" s="220"/>
      <c r="K37" s="220"/>
      <c r="L37" s="220"/>
      <c r="M37" s="220"/>
      <c r="N37" s="220"/>
      <c r="O37" s="219"/>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row>
    <row r="38" spans="1:252" ht="19.149999999999999" customHeight="1" thickBot="1" x14ac:dyDescent="0.4">
      <c r="A38" s="214"/>
      <c r="B38" s="241" t="s">
        <v>325</v>
      </c>
      <c r="C38" s="242"/>
      <c r="D38" s="241"/>
      <c r="E38" s="241"/>
      <c r="F38" s="243"/>
      <c r="G38" s="216"/>
      <c r="H38" s="220"/>
      <c r="I38" s="244" t="s">
        <v>326</v>
      </c>
      <c r="J38" s="244"/>
      <c r="K38" s="244"/>
      <c r="L38" s="244"/>
      <c r="M38" s="244"/>
      <c r="N38" s="243"/>
      <c r="O38" s="219"/>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row>
    <row r="39" spans="1:252" ht="19.149999999999999" customHeight="1" thickBot="1" x14ac:dyDescent="0.4">
      <c r="A39" s="223"/>
      <c r="B39" s="616"/>
      <c r="C39" s="617"/>
      <c r="D39" s="617"/>
      <c r="E39" s="617"/>
      <c r="F39" s="617"/>
      <c r="G39" s="618"/>
      <c r="H39" s="245"/>
      <c r="I39" s="619"/>
      <c r="J39" s="620"/>
      <c r="K39" s="620"/>
      <c r="L39" s="620"/>
      <c r="M39" s="620"/>
      <c r="N39" s="621"/>
      <c r="O39" s="219"/>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row>
    <row r="40" spans="1:252" ht="19.149999999999999" customHeight="1" x14ac:dyDescent="0.35">
      <c r="A40" s="214"/>
      <c r="B40" s="246"/>
      <c r="C40" s="216"/>
      <c r="D40" s="216"/>
      <c r="E40" s="216"/>
      <c r="F40" s="216"/>
      <c r="G40" s="216"/>
      <c r="H40" s="216"/>
      <c r="I40" s="216"/>
      <c r="J40" s="216"/>
      <c r="K40" s="216"/>
      <c r="L40" s="216"/>
      <c r="M40" s="216"/>
      <c r="N40" s="216"/>
      <c r="O40" s="219"/>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row>
    <row r="41" spans="1:252" ht="19.149999999999999" customHeight="1" thickBot="1" x14ac:dyDescent="0.4">
      <c r="A41" s="214"/>
      <c r="B41" s="241" t="s">
        <v>327</v>
      </c>
      <c r="C41" s="242"/>
      <c r="D41" s="241"/>
      <c r="E41" s="241"/>
      <c r="F41" s="243"/>
      <c r="G41" s="243"/>
      <c r="H41" s="220"/>
      <c r="I41" s="244" t="s">
        <v>328</v>
      </c>
      <c r="J41" s="247"/>
      <c r="K41" s="248"/>
      <c r="L41" s="247"/>
      <c r="M41" s="247"/>
      <c r="N41" s="247"/>
      <c r="O41" s="219"/>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row>
    <row r="42" spans="1:252" ht="19.149999999999999" customHeight="1" x14ac:dyDescent="0.35">
      <c r="A42" s="214"/>
      <c r="B42" s="622"/>
      <c r="C42" s="623"/>
      <c r="D42" s="623"/>
      <c r="E42" s="623"/>
      <c r="F42" s="623"/>
      <c r="G42" s="624"/>
      <c r="H42" s="249"/>
      <c r="I42" s="598"/>
      <c r="J42" s="599"/>
      <c r="K42" s="599"/>
      <c r="L42" s="599"/>
      <c r="M42" s="599"/>
      <c r="N42" s="600"/>
      <c r="O42" s="219"/>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row>
    <row r="43" spans="1:252" ht="19.149999999999999" customHeight="1" thickBot="1" x14ac:dyDescent="0.4">
      <c r="A43" s="214"/>
      <c r="B43" s="625"/>
      <c r="C43" s="626"/>
      <c r="D43" s="626"/>
      <c r="E43" s="626"/>
      <c r="F43" s="626"/>
      <c r="G43" s="627"/>
      <c r="H43" s="250"/>
      <c r="I43" s="601"/>
      <c r="J43" s="602"/>
      <c r="K43" s="602"/>
      <c r="L43" s="602"/>
      <c r="M43" s="602"/>
      <c r="N43" s="603"/>
      <c r="O43" s="219"/>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row>
    <row r="44" spans="1:252" ht="8.25" customHeight="1" thickBot="1" x14ac:dyDescent="0.4">
      <c r="A44" s="214"/>
      <c r="B44" s="220"/>
      <c r="C44" s="220"/>
      <c r="D44" s="220"/>
      <c r="E44" s="220"/>
      <c r="F44" s="220"/>
      <c r="G44" s="220"/>
      <c r="H44" s="220"/>
      <c r="I44" s="220"/>
      <c r="J44" s="220"/>
      <c r="K44" s="220"/>
      <c r="L44" s="220"/>
      <c r="M44" s="220"/>
      <c r="N44" s="220"/>
      <c r="O44" s="219"/>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row>
    <row r="45" spans="1:252" ht="19.149999999999999" customHeight="1" thickBot="1" x14ac:dyDescent="0.4">
      <c r="A45" s="214"/>
      <c r="B45" s="244" t="s">
        <v>420</v>
      </c>
      <c r="C45" s="220"/>
      <c r="D45" s="630"/>
      <c r="E45" s="631"/>
      <c r="F45" s="631"/>
      <c r="G45" s="632"/>
      <c r="H45" s="220"/>
      <c r="I45" s="244" t="s">
        <v>420</v>
      </c>
      <c r="J45" s="220"/>
      <c r="K45" s="630"/>
      <c r="L45" s="631"/>
      <c r="M45" s="631"/>
      <c r="N45" s="632"/>
      <c r="O45" s="219"/>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row>
    <row r="46" spans="1:252" ht="19.149999999999999" customHeight="1" thickBot="1" x14ac:dyDescent="0.4">
      <c r="A46" s="214"/>
      <c r="B46" s="220"/>
      <c r="C46" s="220"/>
      <c r="D46" s="220"/>
      <c r="E46" s="220"/>
      <c r="F46" s="220"/>
      <c r="G46" s="220"/>
      <c r="H46" s="220"/>
      <c r="I46" s="220"/>
      <c r="J46" s="220"/>
      <c r="K46" s="220"/>
      <c r="L46" s="220"/>
      <c r="M46" s="220"/>
      <c r="N46" s="220"/>
      <c r="O46" s="219"/>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row>
    <row r="47" spans="1:252" ht="19.149999999999999" customHeight="1" x14ac:dyDescent="0.35">
      <c r="A47" s="274"/>
      <c r="B47" s="269"/>
      <c r="C47" s="269"/>
      <c r="D47" s="269"/>
      <c r="E47" s="269"/>
      <c r="F47" s="269"/>
      <c r="G47" s="269"/>
      <c r="H47" s="270"/>
      <c r="I47" s="269"/>
      <c r="J47" s="269"/>
      <c r="K47" s="269"/>
      <c r="L47" s="269"/>
      <c r="M47" s="269"/>
      <c r="N47" s="269"/>
      <c r="O47" s="270"/>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row>
    <row r="48" spans="1:252" ht="19.149999999999999" customHeight="1" x14ac:dyDescent="0.35">
      <c r="A48" s="275"/>
      <c r="B48" s="276"/>
      <c r="C48" s="276"/>
      <c r="D48" s="276"/>
      <c r="E48" s="276"/>
      <c r="F48" s="276"/>
      <c r="G48" s="276"/>
      <c r="H48" s="277"/>
      <c r="I48" s="276"/>
      <c r="J48" s="276"/>
      <c r="K48" s="276"/>
      <c r="L48" s="276"/>
      <c r="M48" s="276"/>
      <c r="N48" s="276"/>
      <c r="O48" s="27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row>
    <row r="49" spans="1:252" ht="19.149999999999999" customHeight="1" x14ac:dyDescent="0.35">
      <c r="A49" s="275"/>
      <c r="B49" s="276"/>
      <c r="C49" s="276"/>
      <c r="D49" s="276"/>
      <c r="E49" s="276"/>
      <c r="F49" s="276"/>
      <c r="G49" s="276"/>
      <c r="H49" s="277"/>
      <c r="I49" s="276"/>
      <c r="J49" s="276"/>
      <c r="K49" s="276"/>
      <c r="L49" s="276"/>
      <c r="M49" s="276"/>
      <c r="N49" s="276"/>
      <c r="O49" s="27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row>
    <row r="50" spans="1:252" ht="19.149999999999999" customHeight="1" x14ac:dyDescent="0.35">
      <c r="A50" s="275"/>
      <c r="B50" s="276"/>
      <c r="C50" s="276"/>
      <c r="D50" s="276"/>
      <c r="E50" s="276"/>
      <c r="F50" s="276"/>
      <c r="G50" s="276"/>
      <c r="H50" s="277"/>
      <c r="I50" s="276"/>
      <c r="J50" s="276"/>
      <c r="K50" s="276"/>
      <c r="L50" s="276"/>
      <c r="M50" s="276"/>
      <c r="N50" s="276"/>
      <c r="O50" s="27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row>
    <row r="51" spans="1:252" ht="19.149999999999999" customHeight="1" x14ac:dyDescent="0.35">
      <c r="A51" s="275"/>
      <c r="B51" s="276"/>
      <c r="C51" s="276"/>
      <c r="D51" s="276"/>
      <c r="E51" s="276"/>
      <c r="F51" s="276"/>
      <c r="G51" s="276"/>
      <c r="H51" s="277"/>
      <c r="I51" s="276"/>
      <c r="J51" s="276"/>
      <c r="K51" s="276"/>
      <c r="L51" s="276"/>
      <c r="M51" s="276"/>
      <c r="N51" s="276"/>
      <c r="O51" s="27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row>
    <row r="52" spans="1:252" ht="19.149999999999999" customHeight="1" x14ac:dyDescent="0.35">
      <c r="A52" s="275"/>
      <c r="B52" s="276"/>
      <c r="C52" s="276"/>
      <c r="D52" s="276"/>
      <c r="E52" s="276"/>
      <c r="F52" s="276"/>
      <c r="G52" s="276"/>
      <c r="H52" s="277"/>
      <c r="I52" s="276"/>
      <c r="J52" s="276"/>
      <c r="K52" s="276"/>
      <c r="L52" s="276"/>
      <c r="M52" s="276"/>
      <c r="N52" s="276"/>
      <c r="O52" s="27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row>
    <row r="53" spans="1:252" ht="19.149999999999999" customHeight="1" x14ac:dyDescent="0.35">
      <c r="A53" s="275"/>
      <c r="B53" s="276"/>
      <c r="C53" s="276"/>
      <c r="D53" s="276"/>
      <c r="E53" s="276"/>
      <c r="F53" s="276"/>
      <c r="G53" s="276"/>
      <c r="H53" s="277"/>
      <c r="I53" s="276"/>
      <c r="J53" s="276"/>
      <c r="K53" s="276"/>
      <c r="L53" s="276"/>
      <c r="M53" s="276"/>
      <c r="N53" s="276"/>
      <c r="O53" s="27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row>
    <row r="54" spans="1:252" ht="19.149999999999999" customHeight="1" x14ac:dyDescent="0.35">
      <c r="A54" s="278"/>
      <c r="B54" s="276"/>
      <c r="C54" s="276"/>
      <c r="D54" s="276"/>
      <c r="E54" s="276"/>
      <c r="F54" s="276"/>
      <c r="G54" s="276"/>
      <c r="H54" s="277"/>
      <c r="I54" s="276"/>
      <c r="J54" s="276"/>
      <c r="K54" s="276"/>
      <c r="L54" s="276"/>
      <c r="M54" s="276"/>
      <c r="N54" s="276"/>
      <c r="O54" s="27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row>
    <row r="55" spans="1:252" ht="19.149999999999999" customHeight="1" x14ac:dyDescent="0.35">
      <c r="A55" s="278"/>
      <c r="B55" s="276"/>
      <c r="C55" s="276"/>
      <c r="D55" s="276"/>
      <c r="E55" s="276"/>
      <c r="F55" s="276"/>
      <c r="G55" s="276"/>
      <c r="H55" s="277"/>
      <c r="I55" s="276"/>
      <c r="J55" s="276"/>
      <c r="K55" s="276"/>
      <c r="L55" s="276"/>
      <c r="M55" s="276"/>
      <c r="N55" s="276"/>
      <c r="O55" s="27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row>
    <row r="56" spans="1:252" ht="19.149999999999999" customHeight="1" x14ac:dyDescent="0.35">
      <c r="A56" s="278"/>
      <c r="B56" s="276"/>
      <c r="C56" s="276"/>
      <c r="D56" s="276"/>
      <c r="E56" s="276"/>
      <c r="F56" s="276"/>
      <c r="G56" s="276"/>
      <c r="H56" s="277"/>
      <c r="I56" s="279"/>
      <c r="J56" s="276"/>
      <c r="K56" s="276"/>
      <c r="L56" s="276"/>
      <c r="M56" s="276"/>
      <c r="N56" s="276"/>
      <c r="O56" s="27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row>
    <row r="57" spans="1:252" ht="19.149999999999999" customHeight="1" x14ac:dyDescent="0.35">
      <c r="A57" s="278"/>
      <c r="B57" s="276"/>
      <c r="C57" s="276"/>
      <c r="D57" s="276"/>
      <c r="E57" s="276"/>
      <c r="F57" s="276"/>
      <c r="G57" s="276"/>
      <c r="H57" s="277"/>
      <c r="I57" s="276"/>
      <c r="J57" s="276"/>
      <c r="K57" s="276"/>
      <c r="L57" s="276"/>
      <c r="M57" s="276"/>
      <c r="N57" s="276"/>
      <c r="O57" s="27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row>
    <row r="58" spans="1:252" ht="19.149999999999999" customHeight="1" x14ac:dyDescent="0.35">
      <c r="A58" s="278"/>
      <c r="B58" s="276"/>
      <c r="C58" s="276"/>
      <c r="D58" s="276"/>
      <c r="E58" s="276"/>
      <c r="F58" s="276"/>
      <c r="G58" s="276"/>
      <c r="H58" s="277"/>
      <c r="I58" s="276"/>
      <c r="J58" s="276"/>
      <c r="K58" s="276"/>
      <c r="L58" s="276"/>
      <c r="M58" s="276"/>
      <c r="N58" s="276"/>
      <c r="O58" s="27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row>
    <row r="59" spans="1:252" ht="19.149999999999999" customHeight="1" thickBot="1" x14ac:dyDescent="0.4">
      <c r="A59" s="271"/>
      <c r="B59" s="272"/>
      <c r="C59" s="272"/>
      <c r="D59" s="272"/>
      <c r="E59" s="272"/>
      <c r="F59" s="272"/>
      <c r="G59" s="272"/>
      <c r="H59" s="273"/>
      <c r="I59" s="272"/>
      <c r="J59" s="272"/>
      <c r="K59" s="272"/>
      <c r="L59" s="272"/>
      <c r="M59" s="272"/>
      <c r="N59" s="272"/>
      <c r="O59" s="273"/>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row>
    <row r="60" spans="1:252" ht="19.149999999999999" customHeight="1" x14ac:dyDescent="0.3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row>
    <row r="61" spans="1:252" ht="19.149999999999999" customHeight="1" x14ac:dyDescent="0.3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row>
    <row r="62" spans="1:252" ht="19.149999999999999" customHeight="1" x14ac:dyDescent="0.3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row>
    <row r="63" spans="1:252" ht="19.149999999999999" customHeight="1" x14ac:dyDescent="0.3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row>
    <row r="64" spans="1:252" ht="19.149999999999999" customHeight="1" x14ac:dyDescent="0.3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row>
    <row r="65" spans="1:252" ht="19.149999999999999" customHeight="1" x14ac:dyDescent="0.3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row>
    <row r="66" spans="1:252" ht="19.149999999999999" customHeight="1" x14ac:dyDescent="0.3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row>
    <row r="67" spans="1:252" ht="19.149999999999999" hidden="1" customHeight="1" x14ac:dyDescent="0.3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row>
    <row r="68" spans="1:252" ht="19.149999999999999" hidden="1" customHeight="1" x14ac:dyDescent="0.3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row>
    <row r="69" spans="1:252" ht="19.149999999999999" hidden="1" customHeight="1" x14ac:dyDescent="0.3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row>
    <row r="70" spans="1:252" ht="18.75" hidden="1" customHeight="1" x14ac:dyDescent="0.3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row>
    <row r="71" spans="1:252" ht="19.149999999999999" hidden="1" customHeight="1" x14ac:dyDescent="0.3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row>
    <row r="72" spans="1:252" ht="19.149999999999999" hidden="1" customHeight="1" x14ac:dyDescent="0.3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row>
    <row r="73" spans="1:252" ht="19.149999999999999" hidden="1" customHeight="1" x14ac:dyDescent="0.3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row>
    <row r="74" spans="1:252" ht="19.149999999999999" hidden="1" customHeight="1" x14ac:dyDescent="0.3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row>
    <row r="75" spans="1:252" ht="19.149999999999999" hidden="1" customHeight="1" x14ac:dyDescent="0.3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row>
    <row r="76" spans="1:252" ht="19.149999999999999" hidden="1" customHeight="1" x14ac:dyDescent="0.3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row>
    <row r="77" spans="1:252" ht="19.149999999999999" hidden="1" customHeight="1" x14ac:dyDescent="0.3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row>
    <row r="78" spans="1:252" ht="19.149999999999999" hidden="1" customHeight="1" x14ac:dyDescent="0.3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row>
    <row r="79" spans="1:252" ht="19.149999999999999" hidden="1" customHeight="1" x14ac:dyDescent="0.3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row>
    <row r="80" spans="1:252" ht="19.149999999999999" hidden="1" customHeight="1" x14ac:dyDescent="0.3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row>
    <row r="81" spans="1:252" ht="19.149999999999999" hidden="1" customHeight="1" x14ac:dyDescent="0.3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row>
    <row r="82" spans="1:252" ht="19.149999999999999" hidden="1" customHeight="1" x14ac:dyDescent="0.3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row>
    <row r="83" spans="1:252" ht="19.149999999999999" hidden="1" customHeight="1" x14ac:dyDescent="0.3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row>
    <row r="84" spans="1:252" ht="19.149999999999999" hidden="1" customHeight="1" x14ac:dyDescent="0.3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row>
    <row r="85" spans="1:252" ht="19.149999999999999" hidden="1" customHeight="1" x14ac:dyDescent="0.3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row>
    <row r="86" spans="1:252" ht="19.149999999999999" hidden="1" customHeight="1" x14ac:dyDescent="0.3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row>
    <row r="87" spans="1:252" ht="19.149999999999999" hidden="1" customHeight="1" x14ac:dyDescent="0.3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row>
    <row r="88" spans="1:252" ht="19.149999999999999" hidden="1" customHeight="1" x14ac:dyDescent="0.3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row>
    <row r="89" spans="1:252" ht="19.149999999999999" hidden="1" customHeight="1" x14ac:dyDescent="0.3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row>
    <row r="90" spans="1:252" ht="19.149999999999999" hidden="1" customHeight="1" x14ac:dyDescent="0.3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row>
    <row r="91" spans="1:252" ht="19.149999999999999" hidden="1" customHeight="1" x14ac:dyDescent="0.3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row>
    <row r="92" spans="1:252" ht="19.149999999999999" hidden="1" customHeight="1" x14ac:dyDescent="0.3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row>
    <row r="93" spans="1:252" ht="19.149999999999999" hidden="1" customHeight="1" x14ac:dyDescent="0.3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row>
    <row r="94" spans="1:252" ht="19.149999999999999" hidden="1" customHeight="1" x14ac:dyDescent="0.3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row>
    <row r="95" spans="1:252" ht="19.149999999999999" hidden="1" customHeight="1" x14ac:dyDescent="0.3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row>
    <row r="96" spans="1:252" ht="19.149999999999999" hidden="1" customHeight="1" x14ac:dyDescent="0.3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row>
    <row r="97" spans="1:252" ht="19.149999999999999" hidden="1" customHeight="1" x14ac:dyDescent="0.3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row>
    <row r="98" spans="1:252" ht="19.149999999999999" hidden="1" customHeight="1" x14ac:dyDescent="0.3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row>
    <row r="99" spans="1:252" ht="19.149999999999999" hidden="1" customHeight="1" x14ac:dyDescent="0.3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row>
    <row r="100" spans="1:252" ht="19.149999999999999" hidden="1" customHeight="1" x14ac:dyDescent="0.3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row>
    <row r="101" spans="1:252" ht="19.149999999999999" hidden="1" customHeight="1" x14ac:dyDescent="0.35">
      <c r="A101" s="7"/>
      <c r="B101" s="251" t="s">
        <v>329</v>
      </c>
      <c r="C101" s="251" t="s">
        <v>330</v>
      </c>
      <c r="D101" s="251" t="s">
        <v>331</v>
      </c>
      <c r="E101" s="251" t="s">
        <v>332</v>
      </c>
      <c r="F101" s="252"/>
      <c r="G101" s="7"/>
      <c r="H101" s="7"/>
      <c r="I101" s="253" t="s">
        <v>329</v>
      </c>
      <c r="J101" s="251" t="s">
        <v>332</v>
      </c>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row>
    <row r="102" spans="1:252" ht="19.149999999999999" hidden="1" customHeight="1" x14ac:dyDescent="0.35">
      <c r="A102" s="7"/>
      <c r="B102" s="254">
        <v>1</v>
      </c>
      <c r="C102" s="254">
        <v>1</v>
      </c>
      <c r="D102" s="254">
        <v>1998</v>
      </c>
      <c r="E102" s="254" t="s">
        <v>333</v>
      </c>
      <c r="F102" s="255"/>
      <c r="G102" s="7"/>
      <c r="H102" s="7"/>
      <c r="I102" s="256">
        <v>28</v>
      </c>
      <c r="J102" s="254" t="s">
        <v>333</v>
      </c>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row>
    <row r="103" spans="1:252" ht="19.149999999999999" hidden="1" customHeight="1" x14ac:dyDescent="0.35">
      <c r="A103" s="7"/>
      <c r="B103" s="254">
        <f>B102+1</f>
        <v>2</v>
      </c>
      <c r="C103" s="254">
        <v>2</v>
      </c>
      <c r="D103" s="254">
        <v>1999</v>
      </c>
      <c r="E103" s="254" t="s">
        <v>334</v>
      </c>
      <c r="F103" s="255"/>
      <c r="G103" s="7"/>
      <c r="H103" s="7"/>
      <c r="I103" s="254">
        <f>I102+1</f>
        <v>29</v>
      </c>
      <c r="J103" s="254" t="s">
        <v>334</v>
      </c>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row>
    <row r="104" spans="1:252" ht="19.149999999999999" hidden="1" customHeight="1" x14ac:dyDescent="0.35">
      <c r="A104" s="7"/>
      <c r="B104" s="254">
        <f t="shared" ref="B104:B132" si="0">B103+1</f>
        <v>3</v>
      </c>
      <c r="C104" s="254">
        <v>3</v>
      </c>
      <c r="D104" s="254">
        <v>2000</v>
      </c>
      <c r="E104" s="254" t="s">
        <v>335</v>
      </c>
      <c r="F104" s="255"/>
      <c r="G104" s="7"/>
      <c r="H104" s="7"/>
      <c r="I104" s="254">
        <v>30</v>
      </c>
      <c r="J104" s="254" t="s">
        <v>335</v>
      </c>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row>
    <row r="105" spans="1:252" ht="19.149999999999999" hidden="1" customHeight="1" x14ac:dyDescent="0.35">
      <c r="A105" s="7"/>
      <c r="B105" s="254">
        <f t="shared" si="0"/>
        <v>4</v>
      </c>
      <c r="C105" s="254">
        <v>4</v>
      </c>
      <c r="D105" s="254">
        <v>2001</v>
      </c>
      <c r="E105" s="257" t="s">
        <v>336</v>
      </c>
      <c r="F105" s="255"/>
      <c r="G105" s="7"/>
      <c r="H105" s="7"/>
      <c r="I105" s="257">
        <v>31</v>
      </c>
      <c r="J105" s="257" t="s">
        <v>336</v>
      </c>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row>
    <row r="106" spans="1:252" ht="19.149999999999999" hidden="1" customHeight="1" x14ac:dyDescent="0.35">
      <c r="A106" s="7"/>
      <c r="B106" s="254">
        <f t="shared" si="0"/>
        <v>5</v>
      </c>
      <c r="C106" s="254">
        <v>5</v>
      </c>
      <c r="D106" s="254">
        <v>2002</v>
      </c>
      <c r="E106" s="7"/>
      <c r="F106" s="255"/>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row>
    <row r="107" spans="1:252" ht="19.149999999999999" hidden="1" customHeight="1" x14ac:dyDescent="0.35">
      <c r="A107" s="7"/>
      <c r="B107" s="254">
        <f t="shared" si="0"/>
        <v>6</v>
      </c>
      <c r="C107" s="254">
        <v>6</v>
      </c>
      <c r="D107" s="254">
        <v>2003</v>
      </c>
      <c r="E107" s="7"/>
      <c r="F107" s="255"/>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row>
    <row r="108" spans="1:252" ht="19.149999999999999" hidden="1" customHeight="1" x14ac:dyDescent="0.35">
      <c r="A108" s="7"/>
      <c r="B108" s="254">
        <f t="shared" si="0"/>
        <v>7</v>
      </c>
      <c r="C108" s="254">
        <v>7</v>
      </c>
      <c r="D108" s="254">
        <v>2004</v>
      </c>
      <c r="E108" s="7"/>
      <c r="F108" s="255"/>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row>
    <row r="109" spans="1:252" ht="19.149999999999999" hidden="1" customHeight="1" x14ac:dyDescent="0.35">
      <c r="A109" s="7"/>
      <c r="B109" s="254">
        <f t="shared" si="0"/>
        <v>8</v>
      </c>
      <c r="C109" s="254">
        <v>8</v>
      </c>
      <c r="D109" s="254">
        <v>2005</v>
      </c>
      <c r="E109" s="7"/>
      <c r="F109" s="255"/>
      <c r="G109" s="7"/>
      <c r="H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row>
    <row r="110" spans="1:252" ht="19.149999999999999" hidden="1" customHeight="1" x14ac:dyDescent="0.35">
      <c r="A110" s="7"/>
      <c r="B110" s="254">
        <f t="shared" si="0"/>
        <v>9</v>
      </c>
      <c r="C110" s="254">
        <v>9</v>
      </c>
      <c r="D110" s="254">
        <v>2006</v>
      </c>
      <c r="E110" s="7"/>
      <c r="F110" s="255"/>
      <c r="G110" s="7"/>
      <c r="H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row>
    <row r="111" spans="1:252" ht="19.149999999999999" hidden="1" customHeight="1" x14ac:dyDescent="0.35">
      <c r="A111" s="7"/>
      <c r="B111" s="254">
        <f t="shared" si="0"/>
        <v>10</v>
      </c>
      <c r="C111" s="254">
        <v>10</v>
      </c>
      <c r="D111" s="254">
        <v>2007</v>
      </c>
      <c r="E111" s="7"/>
      <c r="F111" s="255"/>
      <c r="G111" s="7"/>
      <c r="H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row>
    <row r="112" spans="1:252" ht="19.149999999999999" hidden="1" customHeight="1" x14ac:dyDescent="0.35">
      <c r="A112" s="7"/>
      <c r="B112" s="254">
        <f t="shared" si="0"/>
        <v>11</v>
      </c>
      <c r="C112" s="254">
        <v>11</v>
      </c>
      <c r="D112" s="254">
        <v>2008</v>
      </c>
      <c r="E112" s="7"/>
      <c r="F112" s="255"/>
      <c r="G112" s="7"/>
      <c r="H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row>
    <row r="113" spans="1:251" ht="19.149999999999999" hidden="1" customHeight="1" x14ac:dyDescent="0.35">
      <c r="A113" s="7"/>
      <c r="B113" s="254">
        <f t="shared" si="0"/>
        <v>12</v>
      </c>
      <c r="C113" s="257">
        <v>12</v>
      </c>
      <c r="D113" s="254">
        <v>2009</v>
      </c>
      <c r="E113" s="258"/>
      <c r="F113" s="255"/>
      <c r="G113" s="259"/>
      <c r="H113" s="7"/>
      <c r="J113" s="258"/>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row>
    <row r="114" spans="1:251" ht="19.149999999999999" hidden="1" customHeight="1" x14ac:dyDescent="0.35">
      <c r="A114" s="7"/>
      <c r="B114" s="254">
        <f t="shared" si="0"/>
        <v>13</v>
      </c>
      <c r="C114" s="260"/>
      <c r="D114" s="254">
        <v>2010</v>
      </c>
      <c r="E114" s="258"/>
      <c r="F114" s="255"/>
      <c r="G114" s="259"/>
      <c r="H114" s="7"/>
      <c r="J114" s="258"/>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row>
    <row r="115" spans="1:251" ht="19.149999999999999" hidden="1" customHeight="1" x14ac:dyDescent="0.35">
      <c r="A115" s="7"/>
      <c r="B115" s="254">
        <f t="shared" si="0"/>
        <v>14</v>
      </c>
      <c r="C115" s="260"/>
      <c r="D115" s="254">
        <v>2011</v>
      </c>
      <c r="E115" s="258"/>
      <c r="F115" s="255"/>
      <c r="G115" s="259"/>
      <c r="H115" s="7"/>
      <c r="J115" s="258"/>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row>
    <row r="116" spans="1:251" ht="19.149999999999999" hidden="1" customHeight="1" x14ac:dyDescent="0.35">
      <c r="A116" s="7"/>
      <c r="B116" s="254">
        <f t="shared" si="0"/>
        <v>15</v>
      </c>
      <c r="C116" s="260"/>
      <c r="D116" s="254">
        <v>2012</v>
      </c>
      <c r="E116" s="258"/>
      <c r="F116" s="255"/>
      <c r="G116" s="259"/>
      <c r="H116" s="7"/>
      <c r="J116" s="258"/>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row>
    <row r="117" spans="1:251" ht="19.149999999999999" hidden="1" customHeight="1" x14ac:dyDescent="0.35">
      <c r="A117" s="7"/>
      <c r="B117" s="254">
        <f t="shared" si="0"/>
        <v>16</v>
      </c>
      <c r="C117" s="260"/>
      <c r="D117" s="254">
        <v>2013</v>
      </c>
      <c r="E117" s="258"/>
      <c r="F117" s="255"/>
      <c r="G117" s="259"/>
      <c r="H117" s="7"/>
      <c r="J117" s="258"/>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row>
    <row r="118" spans="1:251" ht="19.149999999999999" hidden="1" customHeight="1" x14ac:dyDescent="0.35">
      <c r="A118" s="7"/>
      <c r="B118" s="254">
        <f t="shared" si="0"/>
        <v>17</v>
      </c>
      <c r="C118" s="260"/>
      <c r="D118" s="254">
        <v>2014</v>
      </c>
      <c r="E118" s="258"/>
      <c r="F118" s="255"/>
      <c r="G118" s="259"/>
      <c r="H118" s="7"/>
      <c r="J118" s="258"/>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row>
    <row r="119" spans="1:251" ht="19.149999999999999" hidden="1" customHeight="1" x14ac:dyDescent="0.35">
      <c r="A119" s="7"/>
      <c r="B119" s="254">
        <f t="shared" si="0"/>
        <v>18</v>
      </c>
      <c r="C119" s="261"/>
      <c r="D119" s="254">
        <v>2015</v>
      </c>
      <c r="E119" s="258"/>
      <c r="F119" s="255"/>
      <c r="G119" s="259"/>
      <c r="H119" s="7"/>
      <c r="J119" s="258"/>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row>
    <row r="120" spans="1:251" ht="19.149999999999999" hidden="1" customHeight="1" x14ac:dyDescent="0.35">
      <c r="A120" s="7"/>
      <c r="B120" s="254">
        <f t="shared" si="0"/>
        <v>19</v>
      </c>
      <c r="C120" s="7"/>
      <c r="D120" s="254">
        <v>2016</v>
      </c>
      <c r="E120" s="7"/>
      <c r="F120" s="255"/>
      <c r="G120" s="259"/>
      <c r="H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row>
    <row r="121" spans="1:251" ht="19.149999999999999" hidden="1" customHeight="1" x14ac:dyDescent="0.35">
      <c r="A121" s="7"/>
      <c r="B121" s="254">
        <f t="shared" si="0"/>
        <v>20</v>
      </c>
      <c r="C121" s="260"/>
      <c r="D121" s="254">
        <v>2017</v>
      </c>
      <c r="E121" s="258"/>
      <c r="F121" s="255"/>
      <c r="G121" s="261"/>
      <c r="H121" s="7"/>
      <c r="J121" s="258"/>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row>
    <row r="122" spans="1:251" ht="19.149999999999999" hidden="1" customHeight="1" x14ac:dyDescent="0.35">
      <c r="A122" s="7"/>
      <c r="B122" s="254">
        <f t="shared" si="0"/>
        <v>21</v>
      </c>
      <c r="C122" s="7"/>
      <c r="D122" s="254">
        <v>2018</v>
      </c>
      <c r="E122" s="7"/>
      <c r="F122" s="255"/>
      <c r="G122" s="7"/>
      <c r="H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row>
    <row r="123" spans="1:251" ht="19.149999999999999" hidden="1" customHeight="1" x14ac:dyDescent="0.35">
      <c r="A123" s="7"/>
      <c r="B123" s="254">
        <f t="shared" si="0"/>
        <v>22</v>
      </c>
      <c r="C123" s="7"/>
      <c r="D123" s="254">
        <v>2019</v>
      </c>
      <c r="E123" s="7"/>
      <c r="F123" s="255"/>
      <c r="G123" s="7"/>
      <c r="H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row>
    <row r="124" spans="1:251" ht="19.149999999999999" hidden="1" customHeight="1" x14ac:dyDescent="0.35">
      <c r="A124" s="7"/>
      <c r="B124" s="254">
        <f t="shared" si="0"/>
        <v>23</v>
      </c>
      <c r="C124" s="7"/>
      <c r="D124" s="254">
        <v>2020</v>
      </c>
      <c r="E124" s="7"/>
      <c r="F124" s="255"/>
      <c r="G124" s="7"/>
      <c r="H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row>
    <row r="125" spans="1:251" ht="19.149999999999999" hidden="1" customHeight="1" x14ac:dyDescent="0.35">
      <c r="A125" s="7"/>
      <c r="B125" s="254">
        <f t="shared" si="0"/>
        <v>24</v>
      </c>
      <c r="C125" s="7"/>
      <c r="D125" s="254">
        <v>2021</v>
      </c>
      <c r="E125" s="7"/>
      <c r="F125" s="255"/>
      <c r="G125" s="7"/>
      <c r="H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row>
    <row r="126" spans="1:251" ht="19.149999999999999" hidden="1" customHeight="1" x14ac:dyDescent="0.35">
      <c r="A126" s="7"/>
      <c r="B126" s="254">
        <f t="shared" si="0"/>
        <v>25</v>
      </c>
      <c r="C126" s="7"/>
      <c r="D126" s="254">
        <v>2022</v>
      </c>
      <c r="E126" s="7"/>
      <c r="F126" s="255"/>
      <c r="G126" s="7"/>
      <c r="H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row>
    <row r="127" spans="1:251" ht="19.149999999999999" hidden="1" customHeight="1" x14ac:dyDescent="0.35">
      <c r="A127" s="7"/>
      <c r="B127" s="254">
        <f t="shared" si="0"/>
        <v>26</v>
      </c>
      <c r="C127" s="7"/>
      <c r="D127" s="254">
        <v>2023</v>
      </c>
      <c r="E127" s="7"/>
      <c r="F127" s="255"/>
      <c r="G127" s="7"/>
      <c r="H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row>
    <row r="128" spans="1:251" ht="19.149999999999999" hidden="1" customHeight="1" x14ac:dyDescent="0.35">
      <c r="A128" s="7"/>
      <c r="B128" s="254">
        <f t="shared" si="0"/>
        <v>27</v>
      </c>
      <c r="C128" s="7"/>
      <c r="D128" s="254">
        <v>2024</v>
      </c>
      <c r="E128" s="7"/>
      <c r="F128" s="255"/>
      <c r="G128" s="7"/>
      <c r="H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row>
    <row r="129" spans="1:252" ht="19.149999999999999" hidden="1" customHeight="1" x14ac:dyDescent="0.35">
      <c r="A129" s="7"/>
      <c r="B129" s="254">
        <f t="shared" si="0"/>
        <v>28</v>
      </c>
      <c r="C129" s="7"/>
      <c r="D129" s="254">
        <v>2025</v>
      </c>
      <c r="E129" s="7"/>
      <c r="F129" s="255"/>
      <c r="G129" s="7"/>
      <c r="H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row>
    <row r="130" spans="1:252" ht="19.149999999999999" hidden="1" customHeight="1" x14ac:dyDescent="0.35">
      <c r="A130" s="7"/>
      <c r="B130" s="254">
        <f t="shared" si="0"/>
        <v>29</v>
      </c>
      <c r="C130" s="7"/>
      <c r="D130" s="254">
        <v>2026</v>
      </c>
      <c r="E130" s="7"/>
      <c r="F130" s="255"/>
      <c r="G130" s="7"/>
      <c r="H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row>
    <row r="131" spans="1:252" ht="19.149999999999999" hidden="1" customHeight="1" x14ac:dyDescent="0.35">
      <c r="A131" s="7"/>
      <c r="B131" s="254">
        <f t="shared" si="0"/>
        <v>30</v>
      </c>
      <c r="C131" s="7"/>
      <c r="D131" s="254">
        <v>2027</v>
      </c>
      <c r="E131" s="7"/>
      <c r="F131" s="255"/>
      <c r="G131" s="7"/>
      <c r="H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row>
    <row r="132" spans="1:252" ht="19.149999999999999" hidden="1" customHeight="1" x14ac:dyDescent="0.35">
      <c r="A132" s="7"/>
      <c r="B132" s="257">
        <f t="shared" si="0"/>
        <v>31</v>
      </c>
      <c r="C132" s="7"/>
      <c r="D132" s="254">
        <v>2028</v>
      </c>
      <c r="E132" s="7"/>
      <c r="F132" s="255"/>
      <c r="G132" s="7"/>
      <c r="H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row>
    <row r="133" spans="1:252" ht="19.149999999999999" hidden="1" customHeight="1" x14ac:dyDescent="0.35">
      <c r="A133" s="7"/>
      <c r="B133" s="262"/>
      <c r="C133" s="7"/>
      <c r="D133" s="254">
        <v>2029</v>
      </c>
      <c r="E133" s="7"/>
      <c r="F133" s="255"/>
      <c r="G133" s="7"/>
      <c r="H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row>
    <row r="134" spans="1:252" ht="19.149999999999999" hidden="1" customHeight="1" x14ac:dyDescent="0.35">
      <c r="A134" s="7"/>
      <c r="B134" s="262"/>
      <c r="C134" s="7"/>
      <c r="D134" s="257">
        <v>2030</v>
      </c>
      <c r="E134" s="7"/>
      <c r="F134" s="255"/>
      <c r="G134" s="7"/>
      <c r="H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row>
    <row r="135" spans="1:252" ht="19.149999999999999" hidden="1" customHeight="1" x14ac:dyDescent="0.35">
      <c r="A135" s="7"/>
      <c r="B135" s="262"/>
      <c r="C135" s="7"/>
      <c r="D135" s="7"/>
      <c r="E135" s="7"/>
      <c r="F135" s="255"/>
      <c r="G135" s="7"/>
      <c r="H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row>
    <row r="136" spans="1:252" ht="19.149999999999999" customHeight="1" x14ac:dyDescent="0.35">
      <c r="A136" s="7"/>
      <c r="B136" s="7"/>
      <c r="C136" s="7"/>
      <c r="D136" s="7"/>
      <c r="E136" s="7"/>
      <c r="F136" s="7"/>
      <c r="G136" s="7"/>
      <c r="H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row>
    <row r="137" spans="1:252" ht="19.149999999999999" customHeight="1" x14ac:dyDescent="0.35">
      <c r="A137" s="7"/>
      <c r="B137" s="7"/>
      <c r="C137" s="7"/>
      <c r="D137" s="7"/>
      <c r="E137" s="7"/>
      <c r="F137" s="7"/>
      <c r="G137" s="7"/>
      <c r="H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row>
    <row r="138" spans="1:252" ht="19.149999999999999" customHeight="1" x14ac:dyDescent="0.35">
      <c r="A138" s="7"/>
      <c r="B138" s="7"/>
      <c r="C138" s="7"/>
      <c r="D138" s="7"/>
      <c r="E138" s="7"/>
      <c r="F138" s="7"/>
      <c r="G138" s="7"/>
      <c r="H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row>
    <row r="139" spans="1:252" ht="19.149999999999999" customHeight="1" x14ac:dyDescent="0.35">
      <c r="A139" s="7"/>
      <c r="B139" s="7"/>
      <c r="C139" s="7"/>
      <c r="D139" s="7"/>
      <c r="E139" s="7"/>
      <c r="F139" s="7"/>
      <c r="G139" s="7"/>
      <c r="H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row>
    <row r="140" spans="1:252" ht="19.149999999999999" customHeight="1" x14ac:dyDescent="0.35">
      <c r="A140" s="7"/>
      <c r="B140" s="7"/>
      <c r="C140" s="7"/>
      <c r="D140" s="7"/>
      <c r="E140" s="7"/>
      <c r="F140" s="7"/>
      <c r="G140" s="7"/>
      <c r="H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row>
    <row r="141" spans="1:252" ht="19.149999999999999" customHeight="1" x14ac:dyDescent="0.35">
      <c r="A141" s="7"/>
      <c r="B141" s="7"/>
      <c r="C141" s="7"/>
      <c r="D141" s="7"/>
      <c r="E141" s="7"/>
      <c r="F141" s="7"/>
      <c r="G141" s="7"/>
      <c r="H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row>
    <row r="142" spans="1:252" ht="19.149999999999999" customHeight="1" x14ac:dyDescent="0.35">
      <c r="A142" s="7"/>
      <c r="B142" s="7"/>
      <c r="C142" s="7"/>
      <c r="D142" s="7"/>
      <c r="E142" s="7"/>
      <c r="F142" s="7"/>
      <c r="G142" s="7"/>
      <c r="H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row>
    <row r="143" spans="1:252" ht="19.149999999999999" customHeight="1" x14ac:dyDescent="0.35">
      <c r="A143" s="7"/>
      <c r="B143" s="7"/>
      <c r="C143" s="7"/>
      <c r="D143" s="7"/>
      <c r="E143" s="7"/>
      <c r="F143" s="7"/>
      <c r="G143" s="7"/>
      <c r="H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row>
    <row r="144" spans="1:252" ht="19.149999999999999" customHeight="1" x14ac:dyDescent="0.35">
      <c r="A144" s="7"/>
      <c r="B144" s="7"/>
      <c r="C144" s="7"/>
      <c r="D144" s="7"/>
      <c r="E144" s="7"/>
      <c r="F144" s="7"/>
      <c r="G144" s="7"/>
      <c r="H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row>
    <row r="145" spans="1:252" ht="19.149999999999999" customHeight="1" x14ac:dyDescent="0.35">
      <c r="A145" s="7"/>
      <c r="B145" s="7"/>
      <c r="C145" s="7"/>
      <c r="D145" s="7"/>
      <c r="E145" s="7"/>
      <c r="F145" s="7"/>
      <c r="G145" s="7"/>
      <c r="H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row>
    <row r="146" spans="1:252" ht="19.149999999999999" customHeight="1" x14ac:dyDescent="0.35">
      <c r="A146" s="7"/>
      <c r="B146" s="7"/>
      <c r="C146" s="7"/>
      <c r="D146" s="7"/>
      <c r="E146" s="7"/>
      <c r="F146" s="7"/>
      <c r="G146" s="7"/>
      <c r="H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row>
    <row r="147" spans="1:252" ht="19.149999999999999" customHeight="1" x14ac:dyDescent="0.3">
      <c r="D147" s="604"/>
      <c r="E147" s="604"/>
      <c r="F147" s="605"/>
      <c r="G147" s="605"/>
      <c r="H147" s="605"/>
      <c r="I147" s="605"/>
      <c r="J147" s="605"/>
      <c r="K147" s="605"/>
      <c r="L147" s="605"/>
      <c r="M147" s="605"/>
      <c r="N147" s="605"/>
      <c r="O147" s="605"/>
      <c r="P147" s="605"/>
    </row>
    <row r="148" spans="1:252" ht="19.149999999999999" customHeight="1" x14ac:dyDescent="0.3"/>
    <row r="149" spans="1:252" ht="19.149999999999999" customHeight="1" x14ac:dyDescent="0.3"/>
    <row r="150" spans="1:252" ht="19.149999999999999" customHeight="1" x14ac:dyDescent="0.3"/>
    <row r="151" spans="1:252" ht="19.149999999999999" customHeight="1" x14ac:dyDescent="0.3"/>
    <row r="152" spans="1:252" ht="19.149999999999999" customHeight="1" x14ac:dyDescent="0.3"/>
    <row r="153" spans="1:252" ht="19.149999999999999" customHeight="1" x14ac:dyDescent="0.3"/>
    <row r="154" spans="1:252" ht="19.149999999999999" customHeight="1" x14ac:dyDescent="0.3"/>
    <row r="155" spans="1:252" ht="19.149999999999999" customHeight="1" x14ac:dyDescent="0.3"/>
    <row r="156" spans="1:252" ht="19.149999999999999" customHeight="1" x14ac:dyDescent="0.3"/>
    <row r="157" spans="1:252" ht="19.149999999999999" customHeight="1" x14ac:dyDescent="0.3"/>
    <row r="158" spans="1:252" ht="19.149999999999999" customHeight="1" x14ac:dyDescent="0.3"/>
    <row r="159" spans="1:252" ht="19.149999999999999" customHeight="1" x14ac:dyDescent="0.3"/>
    <row r="160" spans="1:252" ht="19.149999999999999" customHeight="1" x14ac:dyDescent="0.3"/>
    <row r="161" ht="19.149999999999999" customHeight="1" x14ac:dyDescent="0.3"/>
    <row r="162" ht="19.149999999999999" customHeight="1" x14ac:dyDescent="0.3"/>
    <row r="163" ht="19.149999999999999" customHeight="1" x14ac:dyDescent="0.3"/>
    <row r="164" ht="19.149999999999999" customHeight="1" x14ac:dyDescent="0.3"/>
    <row r="165" ht="19.149999999999999" customHeight="1" x14ac:dyDescent="0.3"/>
    <row r="166" ht="19.149999999999999" customHeight="1" x14ac:dyDescent="0.3"/>
    <row r="167" ht="19.149999999999999" customHeight="1" x14ac:dyDescent="0.3"/>
    <row r="168" ht="19.149999999999999" customHeight="1" x14ac:dyDescent="0.3"/>
    <row r="169" ht="19.149999999999999" customHeight="1" x14ac:dyDescent="0.3"/>
    <row r="170" ht="19.149999999999999" customHeight="1" x14ac:dyDescent="0.3"/>
    <row r="171" ht="13" x14ac:dyDescent="0.3"/>
    <row r="172" ht="13" x14ac:dyDescent="0.3"/>
    <row r="173" ht="13" x14ac:dyDescent="0.3"/>
    <row r="174" ht="13" x14ac:dyDescent="0.3"/>
    <row r="175" ht="13"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sheetData>
  <sheetProtection algorithmName="SHA-512" hashValue="k1jaoBfuc5NUmPbMXTRMwMlY04++WLWg0KFvke1+zS2zNa98MxlF0/pUWVSrhjoaWz+bpD9yDUOOwTQAUilKXw==" saltValue="ufvoL3HcltbhOkcBPoYUxA==" spinCount="100000" sheet="1" objects="1" scenarios="1"/>
  <mergeCells count="22">
    <mergeCell ref="B39:G39"/>
    <mergeCell ref="I39:N39"/>
    <mergeCell ref="B42:G43"/>
    <mergeCell ref="I42:N43"/>
    <mergeCell ref="D45:G45"/>
    <mergeCell ref="K45:N45"/>
    <mergeCell ref="I29:N30"/>
    <mergeCell ref="D147:E147"/>
    <mergeCell ref="F147:P147"/>
    <mergeCell ref="A11:O11"/>
    <mergeCell ref="A12:O12"/>
    <mergeCell ref="A13:J13"/>
    <mergeCell ref="B15:C15"/>
    <mergeCell ref="D15:L15"/>
    <mergeCell ref="B17:C17"/>
    <mergeCell ref="B26:G26"/>
    <mergeCell ref="I26:N26"/>
    <mergeCell ref="B29:G30"/>
    <mergeCell ref="B19:C19"/>
    <mergeCell ref="E19:F19"/>
    <mergeCell ref="D32:G32"/>
    <mergeCell ref="K32:N32"/>
  </mergeCells>
  <pageMargins left="0.7" right="0.7" top="0.75" bottom="0.75" header="0.3" footer="0.3"/>
  <pageSetup scale="49" fitToWidth="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 List'!$I$1:$I$10</xm:f>
          </x14:formula1>
          <xm:sqref>D15:L15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C1:L48"/>
  <sheetViews>
    <sheetView showGridLines="0" topLeftCell="B8" zoomScaleNormal="100" zoomScaleSheetLayoutView="100" workbookViewId="0">
      <selection activeCell="K10" sqref="K10 K15 K20 K24"/>
    </sheetView>
  </sheetViews>
  <sheetFormatPr defaultRowHeight="14.5" x14ac:dyDescent="0.35"/>
  <cols>
    <col min="1" max="1" width="0" hidden="1" customWidth="1"/>
    <col min="3" max="3" width="7.54296875" style="76" customWidth="1"/>
    <col min="4" max="4" width="4.26953125" style="76" customWidth="1"/>
    <col min="5" max="5" width="8.1796875" style="76" customWidth="1"/>
    <col min="6" max="6" width="7.26953125" style="76" customWidth="1"/>
    <col min="7" max="7" width="29.7265625" style="76" customWidth="1"/>
    <col min="8" max="8" width="12.453125" style="76" customWidth="1"/>
    <col min="9" max="9" width="12.7265625" style="76" customWidth="1"/>
    <col min="10" max="10" width="9.1796875" style="76" customWidth="1"/>
    <col min="11" max="11" width="18" style="76" customWidth="1"/>
    <col min="12" max="12" width="7.54296875" style="76" customWidth="1"/>
  </cols>
  <sheetData>
    <row r="1" spans="3:12" hidden="1" x14ac:dyDescent="0.35"/>
    <row r="2" spans="3:12" hidden="1" x14ac:dyDescent="0.35"/>
    <row r="3" spans="3:12" hidden="1" x14ac:dyDescent="0.35"/>
    <row r="4" spans="3:12" hidden="1" x14ac:dyDescent="0.35"/>
    <row r="5" spans="3:12" ht="15" thickBot="1" x14ac:dyDescent="0.4"/>
    <row r="6" spans="3:12" ht="22.5" customHeight="1" x14ac:dyDescent="0.4">
      <c r="C6" s="73"/>
      <c r="D6" s="633" t="s">
        <v>208</v>
      </c>
      <c r="E6" s="633"/>
      <c r="F6" s="633"/>
      <c r="G6" s="633"/>
      <c r="H6" s="633"/>
      <c r="I6" s="633"/>
      <c r="J6" s="633"/>
      <c r="K6" s="633"/>
      <c r="L6" s="74"/>
    </row>
    <row r="7" spans="3:12" x14ac:dyDescent="0.35">
      <c r="C7" s="75"/>
      <c r="L7" s="77"/>
    </row>
    <row r="8" spans="3:12" x14ac:dyDescent="0.35">
      <c r="C8" s="75"/>
      <c r="L8" s="77"/>
    </row>
    <row r="9" spans="3:12" x14ac:dyDescent="0.35">
      <c r="C9" s="75"/>
      <c r="D9" s="199"/>
      <c r="E9" s="186"/>
      <c r="F9" s="186"/>
      <c r="G9" s="200" t="s">
        <v>209</v>
      </c>
      <c r="H9" s="186"/>
      <c r="I9" s="201"/>
      <c r="J9" s="202"/>
      <c r="K9" s="203" t="s">
        <v>121</v>
      </c>
      <c r="L9" s="77"/>
    </row>
    <row r="10" spans="3:12" x14ac:dyDescent="0.35">
      <c r="C10" s="75"/>
      <c r="D10" s="204" t="s">
        <v>7</v>
      </c>
      <c r="E10" s="192" t="s">
        <v>210</v>
      </c>
      <c r="F10" s="192"/>
      <c r="G10" s="193"/>
      <c r="H10" s="192"/>
      <c r="I10" s="193"/>
      <c r="J10" s="193"/>
      <c r="K10" s="188">
        <f>SUM(K11:K14)</f>
        <v>0</v>
      </c>
      <c r="L10" s="77"/>
    </row>
    <row r="11" spans="3:12" x14ac:dyDescent="0.35">
      <c r="C11" s="75"/>
      <c r="D11" s="204"/>
      <c r="E11" s="103" t="s">
        <v>167</v>
      </c>
      <c r="F11" s="104" t="s">
        <v>211</v>
      </c>
      <c r="H11" s="105"/>
      <c r="I11" s="106"/>
      <c r="K11" s="118"/>
      <c r="L11" s="77"/>
    </row>
    <row r="12" spans="3:12" x14ac:dyDescent="0.35">
      <c r="C12" s="75"/>
      <c r="D12" s="204"/>
      <c r="E12" s="103" t="s">
        <v>169</v>
      </c>
      <c r="F12" s="104" t="s">
        <v>212</v>
      </c>
      <c r="H12" s="107"/>
      <c r="K12" s="118"/>
      <c r="L12" s="77"/>
    </row>
    <row r="13" spans="3:12" x14ac:dyDescent="0.35">
      <c r="C13" s="75"/>
      <c r="D13" s="204"/>
      <c r="E13" s="103" t="s">
        <v>173</v>
      </c>
      <c r="F13" s="104" t="s">
        <v>213</v>
      </c>
      <c r="H13" s="107"/>
      <c r="K13" s="118"/>
      <c r="L13" s="77"/>
    </row>
    <row r="14" spans="3:12" x14ac:dyDescent="0.35">
      <c r="C14" s="75"/>
      <c r="D14" s="204"/>
      <c r="E14" s="103" t="s">
        <v>174</v>
      </c>
      <c r="F14" s="104" t="s">
        <v>214</v>
      </c>
      <c r="H14" s="107"/>
      <c r="K14" s="169"/>
      <c r="L14" s="77"/>
    </row>
    <row r="15" spans="3:12" x14ac:dyDescent="0.35">
      <c r="C15" s="75"/>
      <c r="D15" s="204" t="s">
        <v>9</v>
      </c>
      <c r="E15" s="192" t="s">
        <v>215</v>
      </c>
      <c r="F15" s="192"/>
      <c r="G15" s="193"/>
      <c r="H15" s="192"/>
      <c r="I15" s="193"/>
      <c r="J15" s="193"/>
      <c r="K15" s="188">
        <f>SUM(K16:K19)</f>
        <v>0</v>
      </c>
      <c r="L15" s="77"/>
    </row>
    <row r="16" spans="3:12" x14ac:dyDescent="0.35">
      <c r="C16" s="75"/>
      <c r="D16" s="204"/>
      <c r="E16" s="103" t="s">
        <v>167</v>
      </c>
      <c r="F16" s="104" t="s">
        <v>216</v>
      </c>
      <c r="H16" s="107"/>
      <c r="K16" s="169"/>
      <c r="L16" s="77"/>
    </row>
    <row r="17" spans="3:12" x14ac:dyDescent="0.35">
      <c r="C17" s="75"/>
      <c r="D17" s="204"/>
      <c r="E17" s="103" t="s">
        <v>169</v>
      </c>
      <c r="F17" s="104" t="s">
        <v>217</v>
      </c>
      <c r="H17" s="107"/>
      <c r="K17" s="169"/>
      <c r="L17" s="77"/>
    </row>
    <row r="18" spans="3:12" x14ac:dyDescent="0.35">
      <c r="C18" s="75"/>
      <c r="D18" s="204"/>
      <c r="E18" s="103" t="s">
        <v>173</v>
      </c>
      <c r="F18" s="104" t="s">
        <v>218</v>
      </c>
      <c r="H18" s="107"/>
      <c r="K18" s="169"/>
      <c r="L18" s="77"/>
    </row>
    <row r="19" spans="3:12" x14ac:dyDescent="0.35">
      <c r="C19" s="75"/>
      <c r="D19" s="204"/>
      <c r="E19" s="103" t="s">
        <v>219</v>
      </c>
      <c r="F19" s="104" t="s">
        <v>220</v>
      </c>
      <c r="H19" s="107"/>
      <c r="K19" s="169"/>
      <c r="L19" s="77"/>
    </row>
    <row r="20" spans="3:12" x14ac:dyDescent="0.35">
      <c r="C20" s="75"/>
      <c r="D20" s="204" t="s">
        <v>11</v>
      </c>
      <c r="E20" s="192" t="s">
        <v>221</v>
      </c>
      <c r="F20" s="192"/>
      <c r="G20" s="192"/>
      <c r="H20" s="192"/>
      <c r="I20" s="193"/>
      <c r="J20" s="193"/>
      <c r="K20" s="188">
        <f>SUM(K21:K23)</f>
        <v>0</v>
      </c>
      <c r="L20" s="77"/>
    </row>
    <row r="21" spans="3:12" x14ac:dyDescent="0.35">
      <c r="C21" s="75"/>
      <c r="D21" s="204"/>
      <c r="E21" s="103" t="s">
        <v>167</v>
      </c>
      <c r="F21" s="104" t="s">
        <v>222</v>
      </c>
      <c r="H21" s="107"/>
      <c r="K21" s="118"/>
      <c r="L21" s="77"/>
    </row>
    <row r="22" spans="3:12" x14ac:dyDescent="0.35">
      <c r="C22" s="75"/>
      <c r="D22" s="204"/>
      <c r="E22" s="103" t="s">
        <v>169</v>
      </c>
      <c r="F22" s="104" t="s">
        <v>223</v>
      </c>
      <c r="H22" s="107"/>
      <c r="K22" s="118"/>
      <c r="L22" s="77"/>
    </row>
    <row r="23" spans="3:12" x14ac:dyDescent="0.35">
      <c r="C23" s="75"/>
      <c r="D23" s="204"/>
      <c r="E23" s="189" t="s">
        <v>173</v>
      </c>
      <c r="F23" s="190" t="s">
        <v>224</v>
      </c>
      <c r="H23" s="107"/>
      <c r="J23" s="191"/>
      <c r="K23" s="169"/>
      <c r="L23" s="77"/>
    </row>
    <row r="24" spans="3:12" x14ac:dyDescent="0.35">
      <c r="C24" s="75"/>
      <c r="D24" s="204" t="s">
        <v>13</v>
      </c>
      <c r="E24" s="194" t="s">
        <v>225</v>
      </c>
      <c r="F24" s="195"/>
      <c r="G24" s="196"/>
      <c r="H24" s="197"/>
      <c r="I24" s="187"/>
      <c r="J24" s="198"/>
      <c r="K24" s="468"/>
      <c r="L24" s="77"/>
    </row>
    <row r="25" spans="3:12" x14ac:dyDescent="0.35">
      <c r="C25" s="75"/>
      <c r="D25" s="204" t="s">
        <v>15</v>
      </c>
      <c r="E25" s="192" t="s">
        <v>226</v>
      </c>
      <c r="F25" s="192"/>
      <c r="G25" s="192"/>
      <c r="H25" s="192"/>
      <c r="I25" s="193"/>
      <c r="J25" s="193"/>
      <c r="K25" s="188">
        <f>SUM(K10,K15,K20,K24)</f>
        <v>0</v>
      </c>
      <c r="L25" s="77"/>
    </row>
    <row r="26" spans="3:12" x14ac:dyDescent="0.35">
      <c r="C26" s="75"/>
      <c r="D26" s="204"/>
      <c r="E26" s="108"/>
      <c r="F26" s="108"/>
      <c r="I26" s="106"/>
      <c r="K26" s="109"/>
      <c r="L26" s="77"/>
    </row>
    <row r="27" spans="3:12" x14ac:dyDescent="0.35">
      <c r="C27" s="75"/>
      <c r="D27" s="204"/>
      <c r="E27" s="110" t="s">
        <v>227</v>
      </c>
      <c r="F27" s="110"/>
      <c r="I27" s="111"/>
      <c r="K27" s="112"/>
      <c r="L27" s="77"/>
    </row>
    <row r="28" spans="3:12" ht="20" x14ac:dyDescent="0.35">
      <c r="C28" s="75"/>
      <c r="D28" s="204" t="s">
        <v>17</v>
      </c>
      <c r="E28" s="192" t="s">
        <v>228</v>
      </c>
      <c r="F28" s="192"/>
      <c r="G28" s="192"/>
      <c r="H28" s="465" t="s">
        <v>229</v>
      </c>
      <c r="I28" s="465" t="s">
        <v>230</v>
      </c>
      <c r="J28" s="466" t="s">
        <v>231</v>
      </c>
      <c r="K28" s="206">
        <f>SUM(K29:K30)</f>
        <v>0</v>
      </c>
      <c r="L28" s="77"/>
    </row>
    <row r="29" spans="3:12" x14ac:dyDescent="0.35">
      <c r="C29" s="75"/>
      <c r="D29" s="204"/>
      <c r="E29" s="103" t="s">
        <v>167</v>
      </c>
      <c r="F29" s="104" t="s">
        <v>232</v>
      </c>
      <c r="H29" s="113"/>
      <c r="I29" s="395"/>
      <c r="J29" s="367"/>
      <c r="K29" s="427">
        <f>ROUND((H29*I29*J29)/1000,0)</f>
        <v>0</v>
      </c>
      <c r="L29" s="77"/>
    </row>
    <row r="30" spans="3:12" x14ac:dyDescent="0.35">
      <c r="C30" s="75"/>
      <c r="D30" s="204"/>
      <c r="E30" s="103" t="s">
        <v>169</v>
      </c>
      <c r="F30" s="104" t="s">
        <v>233</v>
      </c>
      <c r="H30" s="118"/>
      <c r="I30" s="396"/>
      <c r="J30" s="118"/>
      <c r="K30" s="427">
        <f>ROUND((H30*I30*J30)/1000,0)</f>
        <v>0</v>
      </c>
      <c r="L30" s="77"/>
    </row>
    <row r="31" spans="3:12" x14ac:dyDescent="0.35">
      <c r="C31" s="75"/>
      <c r="D31" s="204" t="s">
        <v>19</v>
      </c>
      <c r="E31" s="192" t="s">
        <v>234</v>
      </c>
      <c r="F31" s="192"/>
      <c r="G31" s="192"/>
      <c r="H31" s="193"/>
      <c r="I31" s="193"/>
      <c r="J31" s="193"/>
      <c r="K31" s="206">
        <f>K32</f>
        <v>0</v>
      </c>
      <c r="L31" s="77"/>
    </row>
    <row r="32" spans="3:12" x14ac:dyDescent="0.35">
      <c r="C32" s="75"/>
      <c r="D32" s="204"/>
      <c r="E32" s="103" t="s">
        <v>167</v>
      </c>
      <c r="F32" s="104" t="s">
        <v>235</v>
      </c>
      <c r="H32" s="106"/>
      <c r="I32" s="106"/>
      <c r="K32" s="118"/>
      <c r="L32" s="77"/>
    </row>
    <row r="33" spans="3:12" x14ac:dyDescent="0.35">
      <c r="C33" s="75"/>
      <c r="D33" s="204"/>
      <c r="H33" s="111"/>
      <c r="I33" s="111"/>
      <c r="K33" s="119"/>
      <c r="L33" s="77"/>
    </row>
    <row r="34" spans="3:12" x14ac:dyDescent="0.35">
      <c r="C34" s="75"/>
      <c r="D34" s="204" t="s">
        <v>21</v>
      </c>
      <c r="E34" s="192" t="s">
        <v>236</v>
      </c>
      <c r="F34" s="192"/>
      <c r="G34" s="193"/>
      <c r="H34" s="193"/>
      <c r="I34" s="193"/>
      <c r="J34" s="193"/>
      <c r="K34" s="206">
        <f>SUM(K35:K39)</f>
        <v>0</v>
      </c>
      <c r="L34" s="77"/>
    </row>
    <row r="35" spans="3:12" x14ac:dyDescent="0.35">
      <c r="C35" s="75"/>
      <c r="D35" s="204"/>
      <c r="E35" s="103" t="s">
        <v>167</v>
      </c>
      <c r="F35" s="104" t="s">
        <v>237</v>
      </c>
      <c r="H35" s="106"/>
      <c r="I35" s="106"/>
      <c r="K35" s="118"/>
      <c r="L35" s="77"/>
    </row>
    <row r="36" spans="3:12" x14ac:dyDescent="0.35">
      <c r="C36" s="75"/>
      <c r="D36" s="204"/>
      <c r="E36" s="103" t="s">
        <v>169</v>
      </c>
      <c r="F36" s="104" t="s">
        <v>238</v>
      </c>
      <c r="K36" s="118"/>
      <c r="L36" s="77"/>
    </row>
    <row r="37" spans="3:12" x14ac:dyDescent="0.35">
      <c r="C37" s="75"/>
      <c r="D37" s="204"/>
      <c r="E37" s="103" t="s">
        <v>173</v>
      </c>
      <c r="F37" s="104" t="s">
        <v>239</v>
      </c>
      <c r="K37" s="118"/>
      <c r="L37" s="77"/>
    </row>
    <row r="38" spans="3:12" x14ac:dyDescent="0.35">
      <c r="C38" s="75"/>
      <c r="D38" s="204"/>
      <c r="E38" s="103" t="s">
        <v>174</v>
      </c>
      <c r="F38" s="104" t="s">
        <v>240</v>
      </c>
      <c r="K38" s="118"/>
      <c r="L38" s="77"/>
    </row>
    <row r="39" spans="3:12" x14ac:dyDescent="0.35">
      <c r="C39" s="75"/>
      <c r="D39" s="204"/>
      <c r="E39" s="103" t="s">
        <v>175</v>
      </c>
      <c r="F39" s="104" t="s">
        <v>241</v>
      </c>
      <c r="K39" s="118"/>
      <c r="L39" s="77"/>
    </row>
    <row r="40" spans="3:12" x14ac:dyDescent="0.35">
      <c r="C40" s="75"/>
      <c r="D40" s="204"/>
      <c r="H40" s="111"/>
      <c r="I40" s="111"/>
      <c r="K40" s="170"/>
      <c r="L40" s="77"/>
    </row>
    <row r="41" spans="3:12" x14ac:dyDescent="0.35">
      <c r="C41" s="75"/>
      <c r="D41" s="204" t="s">
        <v>23</v>
      </c>
      <c r="E41" s="192" t="s">
        <v>242</v>
      </c>
      <c r="F41" s="192"/>
      <c r="G41" s="192"/>
      <c r="H41" s="192"/>
      <c r="I41" s="193"/>
      <c r="J41" s="193"/>
      <c r="K41" s="206">
        <f>SUM(K28,K31,K34)</f>
        <v>0</v>
      </c>
      <c r="L41" s="77"/>
    </row>
    <row r="42" spans="3:12" x14ac:dyDescent="0.35">
      <c r="C42" s="75"/>
      <c r="D42" s="204"/>
      <c r="H42" s="94"/>
      <c r="I42" s="94"/>
      <c r="K42" s="171"/>
      <c r="L42" s="77"/>
    </row>
    <row r="43" spans="3:12" x14ac:dyDescent="0.35">
      <c r="C43" s="75"/>
      <c r="D43" s="204" t="s">
        <v>25</v>
      </c>
      <c r="E43" s="192" t="s">
        <v>243</v>
      </c>
      <c r="F43" s="192"/>
      <c r="G43" s="192"/>
      <c r="H43" s="192"/>
      <c r="I43" s="193"/>
      <c r="J43" s="193"/>
      <c r="K43" s="206">
        <f>SUM(K25,K41)</f>
        <v>0</v>
      </c>
      <c r="L43" s="77"/>
    </row>
    <row r="44" spans="3:12" x14ac:dyDescent="0.35">
      <c r="C44" s="75"/>
      <c r="D44" s="204"/>
      <c r="E44" s="108"/>
      <c r="F44" s="108"/>
      <c r="K44" s="112"/>
      <c r="L44" s="77"/>
    </row>
    <row r="45" spans="3:12" x14ac:dyDescent="0.35">
      <c r="C45" s="75"/>
      <c r="D45" s="204"/>
      <c r="K45" s="112"/>
      <c r="L45" s="77"/>
    </row>
    <row r="46" spans="3:12" ht="18" x14ac:dyDescent="0.4">
      <c r="C46" s="75"/>
      <c r="D46" s="205"/>
      <c r="E46" s="413" t="s">
        <v>244</v>
      </c>
      <c r="F46" s="114"/>
      <c r="G46" s="111"/>
      <c r="H46" s="111"/>
      <c r="I46" s="111"/>
      <c r="J46" s="111"/>
      <c r="K46" s="428" t="str">
        <f>IFERROR((SUM(K35,K31,K28)/Assets!J44),"-")</f>
        <v>-</v>
      </c>
      <c r="L46" s="77"/>
    </row>
    <row r="47" spans="3:12" x14ac:dyDescent="0.35">
      <c r="C47" s="75"/>
      <c r="L47" s="77"/>
    </row>
    <row r="48" spans="3:12" ht="15" thickBot="1" x14ac:dyDescent="0.4">
      <c r="C48" s="81"/>
      <c r="D48" s="82"/>
      <c r="E48" s="82"/>
      <c r="F48" s="82"/>
      <c r="G48" s="82"/>
      <c r="H48" s="82"/>
      <c r="I48" s="82"/>
      <c r="J48" s="82"/>
      <c r="K48" s="82"/>
      <c r="L48" s="83"/>
    </row>
  </sheetData>
  <sheetProtection algorithmName="SHA-512" hashValue="+H35W5OLmnMe45+Nu9vSgB2KvbmVBqkVboE4v4zreZAanA1f+gHwfhlGxsgozRuILz97SGbUHmTQFJaUF/vVSA==" saltValue="9nOHcwBA2lPI+QQEu0tyKw==" spinCount="100000" sheet="1" objects="1" scenarios="1"/>
  <mergeCells count="1">
    <mergeCell ref="D6:K6"/>
  </mergeCells>
  <pageMargins left="0.7" right="0.7" top="0.75" bottom="0.75" header="0.3" footer="0.3"/>
  <pageSetup scale="75" orientation="portrait" r:id="rId1"/>
  <ignoredErrors>
    <ignoredError sqref="D10:D46" numberStoredAsText="1"/>
    <ignoredError sqref="K2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C1:K67"/>
  <sheetViews>
    <sheetView showGridLines="0" topLeftCell="B4" workbookViewId="0">
      <selection activeCell="J21" sqref="J21"/>
    </sheetView>
  </sheetViews>
  <sheetFormatPr defaultRowHeight="14.5" x14ac:dyDescent="0.35"/>
  <cols>
    <col min="1" max="1" width="0" hidden="1" customWidth="1"/>
    <col min="3" max="3" width="8.26953125" style="76" customWidth="1"/>
    <col min="4" max="4" width="4.54296875" style="76" customWidth="1"/>
    <col min="5" max="5" width="7.54296875" style="76" customWidth="1"/>
    <col min="6" max="6" width="9.81640625" style="76" customWidth="1"/>
    <col min="7" max="8" width="8.7265625" style="76"/>
    <col min="9" max="9" width="14.1796875" style="76" customWidth="1"/>
    <col min="10" max="10" width="18.54296875" style="76" customWidth="1"/>
    <col min="11" max="11" width="8.26953125" style="76" customWidth="1"/>
  </cols>
  <sheetData>
    <row r="1" spans="3:11" hidden="1" x14ac:dyDescent="0.35"/>
    <row r="2" spans="3:11" hidden="1" x14ac:dyDescent="0.35"/>
    <row r="3" spans="3:11" hidden="1" x14ac:dyDescent="0.35"/>
    <row r="4" spans="3:11" ht="15" thickBot="1" x14ac:dyDescent="0.4"/>
    <row r="5" spans="3:11" ht="18" x14ac:dyDescent="0.4">
      <c r="C5" s="73"/>
      <c r="D5" s="633" t="s">
        <v>164</v>
      </c>
      <c r="E5" s="633"/>
      <c r="F5" s="633"/>
      <c r="G5" s="633"/>
      <c r="H5" s="633"/>
      <c r="I5" s="633"/>
      <c r="J5" s="633"/>
      <c r="K5" s="74"/>
    </row>
    <row r="6" spans="3:11" ht="15.5" x14ac:dyDescent="0.35">
      <c r="C6" s="75"/>
      <c r="F6" s="93"/>
      <c r="K6" s="77"/>
    </row>
    <row r="7" spans="3:11" x14ac:dyDescent="0.35">
      <c r="C7" s="75"/>
      <c r="D7" s="199"/>
      <c r="E7" s="186"/>
      <c r="F7" s="200" t="s">
        <v>165</v>
      </c>
      <c r="G7" s="186"/>
      <c r="H7" s="186"/>
      <c r="I7" s="186"/>
      <c r="J7" s="462" t="s">
        <v>121</v>
      </c>
      <c r="K7" s="77"/>
    </row>
    <row r="8" spans="3:11" x14ac:dyDescent="0.35">
      <c r="C8" s="75"/>
      <c r="D8" s="280" t="s">
        <v>7</v>
      </c>
      <c r="E8" s="192" t="s">
        <v>166</v>
      </c>
      <c r="F8" s="187"/>
      <c r="G8" s="187"/>
      <c r="H8" s="187"/>
      <c r="I8" s="187"/>
      <c r="J8" s="206">
        <f>SUM(J9:J10)</f>
        <v>0</v>
      </c>
      <c r="K8" s="77"/>
    </row>
    <row r="9" spans="3:11" x14ac:dyDescent="0.35">
      <c r="C9" s="75"/>
      <c r="D9" s="281"/>
      <c r="E9" s="95" t="s">
        <v>167</v>
      </c>
      <c r="F9" s="96" t="s">
        <v>168</v>
      </c>
      <c r="G9" s="94"/>
      <c r="H9" s="94"/>
      <c r="I9" s="94"/>
      <c r="J9" s="117"/>
      <c r="K9" s="97"/>
    </row>
    <row r="10" spans="3:11" x14ac:dyDescent="0.35">
      <c r="C10" s="75"/>
      <c r="D10" s="281"/>
      <c r="E10" s="95" t="s">
        <v>169</v>
      </c>
      <c r="F10" s="96" t="s">
        <v>170</v>
      </c>
      <c r="G10" s="94"/>
      <c r="H10" s="94"/>
      <c r="I10" s="94"/>
      <c r="J10" s="117"/>
      <c r="K10" s="98"/>
    </row>
    <row r="11" spans="3:11" x14ac:dyDescent="0.35">
      <c r="C11" s="75"/>
      <c r="D11" s="280" t="s">
        <v>9</v>
      </c>
      <c r="E11" s="283" t="s">
        <v>171</v>
      </c>
      <c r="F11" s="187"/>
      <c r="G11" s="187"/>
      <c r="H11" s="187"/>
      <c r="I11" s="187"/>
      <c r="J11" s="117"/>
      <c r="K11" s="98"/>
    </row>
    <row r="12" spans="3:11" x14ac:dyDescent="0.35">
      <c r="C12" s="75"/>
      <c r="D12" s="280" t="s">
        <v>11</v>
      </c>
      <c r="E12" s="283" t="s">
        <v>172</v>
      </c>
      <c r="F12" s="187"/>
      <c r="G12" s="187"/>
      <c r="H12" s="187"/>
      <c r="I12" s="187"/>
      <c r="J12" s="206">
        <f>J20-J21+J22</f>
        <v>0</v>
      </c>
      <c r="K12" s="97"/>
    </row>
    <row r="13" spans="3:11" x14ac:dyDescent="0.35">
      <c r="C13" s="75"/>
      <c r="D13" s="281"/>
      <c r="E13" s="95" t="s">
        <v>167</v>
      </c>
      <c r="F13" s="94" t="s">
        <v>65</v>
      </c>
      <c r="G13" s="94"/>
      <c r="H13" s="94"/>
      <c r="I13" s="94"/>
      <c r="J13" s="118"/>
      <c r="K13" s="98"/>
    </row>
    <row r="14" spans="3:11" x14ac:dyDescent="0.35">
      <c r="C14" s="75"/>
      <c r="D14" s="281"/>
      <c r="E14" s="95" t="s">
        <v>169</v>
      </c>
      <c r="F14" s="94" t="s">
        <v>66</v>
      </c>
      <c r="G14" s="94"/>
      <c r="H14" s="94"/>
      <c r="I14" s="94"/>
      <c r="J14" s="118"/>
      <c r="K14" s="97"/>
    </row>
    <row r="15" spans="3:11" x14ac:dyDescent="0.35">
      <c r="C15" s="75"/>
      <c r="D15" s="281"/>
      <c r="E15" s="95" t="s">
        <v>173</v>
      </c>
      <c r="F15" s="94" t="s">
        <v>18</v>
      </c>
      <c r="G15" s="94"/>
      <c r="H15" s="94"/>
      <c r="I15" s="94"/>
      <c r="J15" s="118"/>
      <c r="K15" s="97"/>
    </row>
    <row r="16" spans="3:11" x14ac:dyDescent="0.35">
      <c r="C16" s="75"/>
      <c r="D16" s="281"/>
      <c r="E16" s="95" t="s">
        <v>174</v>
      </c>
      <c r="F16" s="94" t="s">
        <v>67</v>
      </c>
      <c r="G16" s="94"/>
      <c r="H16" s="94"/>
      <c r="I16" s="94"/>
      <c r="J16" s="118"/>
      <c r="K16" s="97"/>
    </row>
    <row r="17" spans="3:11" x14ac:dyDescent="0.35">
      <c r="C17" s="75"/>
      <c r="D17" s="281"/>
      <c r="E17" s="95" t="s">
        <v>175</v>
      </c>
      <c r="F17" s="94" t="s">
        <v>68</v>
      </c>
      <c r="G17" s="94"/>
      <c r="H17" s="94"/>
      <c r="I17" s="94"/>
      <c r="J17" s="118"/>
      <c r="K17" s="97"/>
    </row>
    <row r="18" spans="3:11" x14ac:dyDescent="0.35">
      <c r="C18" s="75"/>
      <c r="D18" s="281"/>
      <c r="E18" s="95" t="s">
        <v>176</v>
      </c>
      <c r="F18" s="94" t="s">
        <v>69</v>
      </c>
      <c r="G18" s="94"/>
      <c r="H18" s="94"/>
      <c r="I18" s="94"/>
      <c r="J18" s="118"/>
      <c r="K18" s="97"/>
    </row>
    <row r="19" spans="3:11" x14ac:dyDescent="0.35">
      <c r="C19" s="75"/>
      <c r="D19" s="281"/>
      <c r="E19" s="95" t="s">
        <v>177</v>
      </c>
      <c r="F19" s="96" t="s">
        <v>70</v>
      </c>
      <c r="G19" s="94"/>
      <c r="H19" s="94"/>
      <c r="I19" s="94"/>
      <c r="J19" s="118"/>
      <c r="K19" s="97"/>
    </row>
    <row r="20" spans="3:11" x14ac:dyDescent="0.35">
      <c r="C20" s="75"/>
      <c r="D20" s="281"/>
      <c r="E20" s="95" t="s">
        <v>178</v>
      </c>
      <c r="F20" s="94" t="s">
        <v>179</v>
      </c>
      <c r="G20" s="94"/>
      <c r="H20" s="94"/>
      <c r="I20" s="94"/>
      <c r="J20" s="206">
        <f>SUM(J13:J19)</f>
        <v>0</v>
      </c>
      <c r="K20" s="97"/>
    </row>
    <row r="21" spans="3:11" x14ac:dyDescent="0.35">
      <c r="C21" s="75"/>
      <c r="D21" s="281"/>
      <c r="E21" s="95" t="s">
        <v>180</v>
      </c>
      <c r="F21" s="94" t="s">
        <v>181</v>
      </c>
      <c r="G21" s="94"/>
      <c r="H21" s="94"/>
      <c r="I21" s="94"/>
      <c r="J21" s="284">
        <f>'Sum. of Impaired Loans'!M49</f>
        <v>0</v>
      </c>
      <c r="K21" s="97"/>
    </row>
    <row r="22" spans="3:11" x14ac:dyDescent="0.35">
      <c r="C22" s="75"/>
      <c r="D22" s="281"/>
      <c r="E22" s="95" t="s">
        <v>182</v>
      </c>
      <c r="F22" s="94" t="s">
        <v>183</v>
      </c>
      <c r="G22" s="99"/>
      <c r="H22" s="99"/>
      <c r="I22" s="99"/>
      <c r="J22" s="118"/>
      <c r="K22" s="97"/>
    </row>
    <row r="23" spans="3:11" x14ac:dyDescent="0.35">
      <c r="C23" s="75"/>
      <c r="D23" s="280" t="s">
        <v>13</v>
      </c>
      <c r="E23" s="192" t="s">
        <v>184</v>
      </c>
      <c r="F23" s="187"/>
      <c r="G23" s="187"/>
      <c r="H23" s="187"/>
      <c r="I23" s="187"/>
      <c r="J23" s="206">
        <f>SUM(J24:J24)</f>
        <v>0</v>
      </c>
      <c r="K23" s="98"/>
    </row>
    <row r="24" spans="3:11" x14ac:dyDescent="0.35">
      <c r="C24" s="75"/>
      <c r="D24" s="281"/>
      <c r="E24" s="95" t="s">
        <v>167</v>
      </c>
      <c r="F24" s="94" t="s">
        <v>185</v>
      </c>
      <c r="G24" s="94"/>
      <c r="H24" s="94"/>
      <c r="I24" s="94"/>
      <c r="J24" s="118"/>
      <c r="K24" s="98"/>
    </row>
    <row r="25" spans="3:11" x14ac:dyDescent="0.35">
      <c r="C25" s="75"/>
      <c r="D25" s="280" t="s">
        <v>15</v>
      </c>
      <c r="E25" s="283" t="s">
        <v>186</v>
      </c>
      <c r="F25" s="187"/>
      <c r="G25" s="187"/>
      <c r="H25" s="187"/>
      <c r="I25" s="187"/>
      <c r="J25" s="206">
        <f>SUM(J26:J29)</f>
        <v>0</v>
      </c>
      <c r="K25" s="98"/>
    </row>
    <row r="26" spans="3:11" x14ac:dyDescent="0.35">
      <c r="C26" s="75"/>
      <c r="D26" s="281"/>
      <c r="E26" s="95" t="s">
        <v>167</v>
      </c>
      <c r="F26" s="94" t="s">
        <v>187</v>
      </c>
      <c r="G26" s="94"/>
      <c r="H26" s="94"/>
      <c r="I26" s="94"/>
      <c r="J26" s="118"/>
      <c r="K26" s="97"/>
    </row>
    <row r="27" spans="3:11" x14ac:dyDescent="0.35">
      <c r="C27" s="75"/>
      <c r="D27" s="281"/>
      <c r="E27" s="95" t="s">
        <v>169</v>
      </c>
      <c r="F27" s="94" t="s">
        <v>188</v>
      </c>
      <c r="G27" s="94"/>
      <c r="H27" s="94"/>
      <c r="I27" s="94"/>
      <c r="J27" s="118"/>
      <c r="K27" s="97"/>
    </row>
    <row r="28" spans="3:11" x14ac:dyDescent="0.35">
      <c r="C28" s="75"/>
      <c r="D28" s="281"/>
      <c r="E28" s="95" t="s">
        <v>173</v>
      </c>
      <c r="F28" s="94" t="s">
        <v>189</v>
      </c>
      <c r="G28" s="94"/>
      <c r="H28" s="94"/>
      <c r="I28" s="94"/>
      <c r="J28" s="118"/>
      <c r="K28" s="97"/>
    </row>
    <row r="29" spans="3:11" x14ac:dyDescent="0.35">
      <c r="C29" s="75"/>
      <c r="D29" s="281"/>
      <c r="E29" s="95" t="s">
        <v>174</v>
      </c>
      <c r="F29" s="94" t="s">
        <v>190</v>
      </c>
      <c r="G29" s="94"/>
      <c r="H29" s="94"/>
      <c r="I29" s="94"/>
      <c r="J29" s="118"/>
      <c r="K29" s="97"/>
    </row>
    <row r="30" spans="3:11" x14ac:dyDescent="0.35">
      <c r="C30" s="75"/>
      <c r="D30" s="280" t="s">
        <v>17</v>
      </c>
      <c r="E30" s="283" t="s">
        <v>191</v>
      </c>
      <c r="F30" s="187"/>
      <c r="G30" s="187"/>
      <c r="H30" s="187"/>
      <c r="I30" s="187"/>
      <c r="J30" s="206">
        <f>SUM(J31:J33)</f>
        <v>0</v>
      </c>
      <c r="K30" s="97"/>
    </row>
    <row r="31" spans="3:11" x14ac:dyDescent="0.35">
      <c r="C31" s="75"/>
      <c r="D31" s="282"/>
      <c r="E31" s="100" t="s">
        <v>167</v>
      </c>
      <c r="F31" s="96" t="s">
        <v>192</v>
      </c>
      <c r="G31" s="94"/>
      <c r="H31" s="94"/>
      <c r="I31" s="94"/>
      <c r="J31" s="118"/>
      <c r="K31" s="97"/>
    </row>
    <row r="32" spans="3:11" x14ac:dyDescent="0.35">
      <c r="C32" s="75"/>
      <c r="D32" s="282"/>
      <c r="E32" s="95" t="s">
        <v>193</v>
      </c>
      <c r="F32" s="94" t="s">
        <v>194</v>
      </c>
      <c r="G32" s="94"/>
      <c r="H32" s="94"/>
      <c r="I32" s="94"/>
      <c r="J32" s="118"/>
      <c r="K32" s="97"/>
    </row>
    <row r="33" spans="3:11" x14ac:dyDescent="0.35">
      <c r="C33" s="75"/>
      <c r="D33" s="282"/>
      <c r="E33" s="95" t="s">
        <v>195</v>
      </c>
      <c r="F33" s="94" t="s">
        <v>196</v>
      </c>
      <c r="G33" s="94"/>
      <c r="H33" s="94"/>
      <c r="I33" s="94"/>
      <c r="J33" s="118"/>
      <c r="K33" s="97"/>
    </row>
    <row r="34" spans="3:11" x14ac:dyDescent="0.35">
      <c r="C34" s="75"/>
      <c r="D34" s="280" t="s">
        <v>19</v>
      </c>
      <c r="E34" s="192" t="s">
        <v>197</v>
      </c>
      <c r="F34" s="187"/>
      <c r="G34" s="187"/>
      <c r="H34" s="187"/>
      <c r="I34" s="187"/>
      <c r="J34" s="206">
        <f>SUM(J35)</f>
        <v>0</v>
      </c>
      <c r="K34" s="98"/>
    </row>
    <row r="35" spans="3:11" x14ac:dyDescent="0.35">
      <c r="C35" s="75"/>
      <c r="D35" s="281"/>
      <c r="E35" s="95" t="s">
        <v>167</v>
      </c>
      <c r="F35" s="94" t="s">
        <v>198</v>
      </c>
      <c r="G35" s="94"/>
      <c r="H35" s="94"/>
      <c r="I35" s="94"/>
      <c r="J35" s="118"/>
      <c r="K35" s="98"/>
    </row>
    <row r="36" spans="3:11" x14ac:dyDescent="0.35">
      <c r="C36" s="75"/>
      <c r="D36" s="280" t="s">
        <v>21</v>
      </c>
      <c r="E36" s="283" t="s">
        <v>199</v>
      </c>
      <c r="F36" s="187"/>
      <c r="G36" s="187"/>
      <c r="H36" s="187"/>
      <c r="I36" s="187"/>
      <c r="J36" s="206">
        <f>SUM(J37:J42)</f>
        <v>0</v>
      </c>
      <c r="K36" s="97"/>
    </row>
    <row r="37" spans="3:11" x14ac:dyDescent="0.35">
      <c r="C37" s="75"/>
      <c r="D37" s="281"/>
      <c r="E37" s="100" t="s">
        <v>167</v>
      </c>
      <c r="F37" s="94" t="s">
        <v>200</v>
      </c>
      <c r="G37" s="94"/>
      <c r="H37" s="94"/>
      <c r="I37" s="94"/>
      <c r="J37" s="118"/>
      <c r="K37" s="98"/>
    </row>
    <row r="38" spans="3:11" x14ac:dyDescent="0.35">
      <c r="C38" s="75"/>
      <c r="D38" s="281"/>
      <c r="E38" s="100" t="s">
        <v>169</v>
      </c>
      <c r="F38" s="94" t="s">
        <v>201</v>
      </c>
      <c r="G38" s="94"/>
      <c r="H38" s="94"/>
      <c r="I38" s="94"/>
      <c r="J38" s="118"/>
      <c r="K38" s="98"/>
    </row>
    <row r="39" spans="3:11" x14ac:dyDescent="0.35">
      <c r="C39" s="75"/>
      <c r="D39" s="281"/>
      <c r="E39" s="100" t="s">
        <v>173</v>
      </c>
      <c r="F39" s="94" t="s">
        <v>202</v>
      </c>
      <c r="G39" s="94"/>
      <c r="H39" s="94"/>
      <c r="I39" s="94"/>
      <c r="J39" s="118"/>
      <c r="K39" s="97"/>
    </row>
    <row r="40" spans="3:11" x14ac:dyDescent="0.35">
      <c r="C40" s="75"/>
      <c r="D40" s="281"/>
      <c r="E40" s="100" t="s">
        <v>174</v>
      </c>
      <c r="F40" s="94" t="s">
        <v>203</v>
      </c>
      <c r="G40" s="94"/>
      <c r="H40" s="94"/>
      <c r="I40" s="94"/>
      <c r="J40" s="118"/>
      <c r="K40" s="97"/>
    </row>
    <row r="41" spans="3:11" x14ac:dyDescent="0.35">
      <c r="C41" s="75"/>
      <c r="D41" s="281"/>
      <c r="E41" s="100" t="s">
        <v>175</v>
      </c>
      <c r="F41" s="94" t="s">
        <v>204</v>
      </c>
      <c r="G41" s="94"/>
      <c r="H41" s="94"/>
      <c r="I41" s="94"/>
      <c r="J41" s="118"/>
      <c r="K41" s="97"/>
    </row>
    <row r="42" spans="3:11" x14ac:dyDescent="0.35">
      <c r="C42" s="75"/>
      <c r="D42" s="281"/>
      <c r="E42" s="100" t="s">
        <v>176</v>
      </c>
      <c r="F42" s="94" t="s">
        <v>205</v>
      </c>
      <c r="G42" s="94"/>
      <c r="H42" s="94"/>
      <c r="I42" s="94"/>
      <c r="J42" s="118"/>
      <c r="K42" s="97"/>
    </row>
    <row r="43" spans="3:11" x14ac:dyDescent="0.35">
      <c r="C43" s="75"/>
      <c r="D43" s="280" t="s">
        <v>23</v>
      </c>
      <c r="E43" s="283" t="s">
        <v>206</v>
      </c>
      <c r="F43" s="187"/>
      <c r="G43" s="187"/>
      <c r="H43" s="187"/>
      <c r="I43" s="187"/>
      <c r="J43" s="414"/>
      <c r="K43" s="98"/>
    </row>
    <row r="44" spans="3:11" x14ac:dyDescent="0.35">
      <c r="C44" s="75"/>
      <c r="D44" s="280" t="s">
        <v>25</v>
      </c>
      <c r="E44" s="475" t="s">
        <v>207</v>
      </c>
      <c r="F44" s="476"/>
      <c r="G44" s="477"/>
      <c r="H44" s="477"/>
      <c r="I44" s="477"/>
      <c r="J44" s="478">
        <f>SUM(J8,J11,J12,J23,J25,J30,J34,J36,J43)</f>
        <v>0</v>
      </c>
      <c r="K44" s="98"/>
    </row>
    <row r="45" spans="3:11" x14ac:dyDescent="0.35">
      <c r="C45" s="75"/>
      <c r="D45" s="479"/>
      <c r="E45" s="481"/>
      <c r="F45" s="94"/>
      <c r="G45" s="482"/>
      <c r="H45" s="482"/>
      <c r="I45" s="484"/>
      <c r="J45" s="483"/>
      <c r="K45" s="98"/>
    </row>
    <row r="46" spans="3:11" x14ac:dyDescent="0.35">
      <c r="C46" s="75"/>
      <c r="D46" s="479" t="s">
        <v>27</v>
      </c>
      <c r="E46" s="500" t="s">
        <v>386</v>
      </c>
      <c r="F46" s="198"/>
      <c r="G46" s="501"/>
      <c r="H46" s="501"/>
      <c r="I46" s="502"/>
      <c r="J46" s="503"/>
      <c r="K46" s="98"/>
    </row>
    <row r="47" spans="3:11" x14ac:dyDescent="0.35">
      <c r="C47" s="75"/>
      <c r="D47" s="479"/>
      <c r="E47" s="506" t="s">
        <v>167</v>
      </c>
      <c r="F47" s="187" t="s">
        <v>416</v>
      </c>
      <c r="G47" s="187"/>
      <c r="H47" s="187"/>
      <c r="I47" s="187"/>
      <c r="J47" s="504">
        <f>SUM(J48:J50)</f>
        <v>0</v>
      </c>
      <c r="K47" s="485"/>
    </row>
    <row r="48" spans="3:11" x14ac:dyDescent="0.35">
      <c r="C48" s="75"/>
      <c r="D48" s="479"/>
      <c r="E48" s="481"/>
      <c r="F48" s="505" t="s">
        <v>387</v>
      </c>
      <c r="G48" s="482"/>
      <c r="H48" s="482"/>
      <c r="I48" s="484"/>
      <c r="J48" s="507"/>
      <c r="K48" s="98"/>
    </row>
    <row r="49" spans="3:11" x14ac:dyDescent="0.35">
      <c r="C49" s="75"/>
      <c r="D49" s="479"/>
      <c r="E49" s="481"/>
      <c r="F49" s="505" t="s">
        <v>388</v>
      </c>
      <c r="G49" s="482"/>
      <c r="H49" s="482"/>
      <c r="I49" s="484"/>
      <c r="J49" s="507"/>
      <c r="K49" s="98"/>
    </row>
    <row r="50" spans="3:11" x14ac:dyDescent="0.35">
      <c r="C50" s="75"/>
      <c r="D50" s="479"/>
      <c r="E50" s="481"/>
      <c r="F50" s="505" t="s">
        <v>389</v>
      </c>
      <c r="G50" s="482"/>
      <c r="H50" s="482"/>
      <c r="I50" s="484"/>
      <c r="J50" s="507"/>
      <c r="K50" s="98"/>
    </row>
    <row r="51" spans="3:11" x14ac:dyDescent="0.35">
      <c r="C51" s="75"/>
      <c r="D51" s="479"/>
      <c r="E51" s="509"/>
      <c r="F51" s="510"/>
      <c r="G51" s="511"/>
      <c r="H51" s="511"/>
      <c r="I51" s="512"/>
      <c r="J51" s="513"/>
      <c r="K51" s="98"/>
    </row>
    <row r="52" spans="3:11" x14ac:dyDescent="0.35">
      <c r="C52" s="75"/>
      <c r="D52" s="479"/>
      <c r="E52" s="506" t="s">
        <v>169</v>
      </c>
      <c r="F52" s="187" t="s">
        <v>423</v>
      </c>
      <c r="G52" s="187"/>
      <c r="H52" s="187"/>
      <c r="I52" s="187"/>
      <c r="J52" s="206">
        <f>SUM(J53:J56)</f>
        <v>0</v>
      </c>
      <c r="K52" s="98"/>
    </row>
    <row r="53" spans="3:11" x14ac:dyDescent="0.35">
      <c r="C53" s="75"/>
      <c r="D53" s="479"/>
      <c r="E53" s="481"/>
      <c r="F53" s="505" t="s">
        <v>421</v>
      </c>
      <c r="G53" s="482"/>
      <c r="H53" s="482"/>
      <c r="I53" s="484"/>
      <c r="J53" s="589"/>
      <c r="K53" s="98"/>
    </row>
    <row r="54" spans="3:11" x14ac:dyDescent="0.35">
      <c r="C54" s="75"/>
      <c r="D54" s="479"/>
      <c r="E54" s="481"/>
      <c r="F54" s="505" t="s">
        <v>422</v>
      </c>
      <c r="G54" s="482"/>
      <c r="H54" s="482"/>
      <c r="I54" s="484"/>
      <c r="J54" s="589"/>
      <c r="K54" s="98"/>
    </row>
    <row r="55" spans="3:11" x14ac:dyDescent="0.35">
      <c r="C55" s="75"/>
      <c r="D55" s="479"/>
      <c r="E55" s="481"/>
      <c r="F55" s="505" t="s">
        <v>417</v>
      </c>
      <c r="G55" s="482"/>
      <c r="H55" s="482"/>
      <c r="I55" s="484"/>
      <c r="J55" s="589"/>
      <c r="K55" s="98"/>
    </row>
    <row r="56" spans="3:11" x14ac:dyDescent="0.35">
      <c r="C56" s="75"/>
      <c r="D56" s="479"/>
      <c r="E56" s="509"/>
      <c r="F56" s="505" t="s">
        <v>418</v>
      </c>
      <c r="G56" s="511"/>
      <c r="H56" s="511"/>
      <c r="I56" s="512"/>
      <c r="J56" s="590"/>
      <c r="K56" s="98"/>
    </row>
    <row r="57" spans="3:11" x14ac:dyDescent="0.35">
      <c r="C57" s="75"/>
      <c r="D57" s="479"/>
      <c r="E57" s="509"/>
      <c r="F57" s="505"/>
      <c r="G57" s="511"/>
      <c r="H57" s="511"/>
      <c r="I57" s="512"/>
      <c r="J57" s="513"/>
      <c r="K57" s="98"/>
    </row>
    <row r="58" spans="3:11" x14ac:dyDescent="0.35">
      <c r="C58" s="75"/>
      <c r="D58" s="479"/>
      <c r="E58" s="506" t="s">
        <v>173</v>
      </c>
      <c r="F58" s="187" t="s">
        <v>424</v>
      </c>
      <c r="G58" s="187"/>
      <c r="H58" s="187"/>
      <c r="I58" s="187"/>
      <c r="J58" s="206">
        <f>SUM(J59:J62)</f>
        <v>0</v>
      </c>
      <c r="K58" s="98"/>
    </row>
    <row r="59" spans="3:11" x14ac:dyDescent="0.35">
      <c r="C59" s="75"/>
      <c r="D59" s="479"/>
      <c r="E59" s="509"/>
      <c r="F59" s="505" t="s">
        <v>421</v>
      </c>
      <c r="G59" s="511"/>
      <c r="H59" s="511"/>
      <c r="I59" s="512"/>
      <c r="J59" s="590"/>
      <c r="K59" s="98"/>
    </row>
    <row r="60" spans="3:11" x14ac:dyDescent="0.35">
      <c r="C60" s="75"/>
      <c r="D60" s="479"/>
      <c r="E60" s="509"/>
      <c r="F60" s="505" t="s">
        <v>422</v>
      </c>
      <c r="G60" s="511"/>
      <c r="H60" s="511"/>
      <c r="I60" s="512"/>
      <c r="J60" s="590"/>
      <c r="K60" s="98"/>
    </row>
    <row r="61" spans="3:11" x14ac:dyDescent="0.35">
      <c r="C61" s="75"/>
      <c r="D61" s="479"/>
      <c r="E61" s="509"/>
      <c r="F61" s="505" t="s">
        <v>417</v>
      </c>
      <c r="G61" s="511"/>
      <c r="H61" s="511"/>
      <c r="I61" s="512"/>
      <c r="J61" s="590"/>
      <c r="K61" s="98"/>
    </row>
    <row r="62" spans="3:11" x14ac:dyDescent="0.35">
      <c r="C62" s="75"/>
      <c r="D62" s="479"/>
      <c r="E62" s="509"/>
      <c r="F62" s="505" t="s">
        <v>418</v>
      </c>
      <c r="G62" s="511"/>
      <c r="H62" s="511"/>
      <c r="I62" s="512"/>
      <c r="J62" s="590"/>
      <c r="K62" s="98"/>
    </row>
    <row r="63" spans="3:11" x14ac:dyDescent="0.35">
      <c r="C63" s="75"/>
      <c r="D63" s="479"/>
      <c r="E63" s="509"/>
      <c r="F63" s="510"/>
      <c r="G63" s="511"/>
      <c r="H63" s="511"/>
      <c r="I63" s="512"/>
      <c r="J63" s="513"/>
      <c r="K63" s="98"/>
    </row>
    <row r="64" spans="3:11" x14ac:dyDescent="0.35">
      <c r="C64" s="75"/>
      <c r="D64" s="480"/>
      <c r="E64" s="195"/>
      <c r="F64" s="295"/>
      <c r="G64" s="486"/>
      <c r="H64" s="486"/>
      <c r="I64" s="296"/>
      <c r="J64" s="487"/>
      <c r="K64" s="98"/>
    </row>
    <row r="65" spans="3:11" x14ac:dyDescent="0.35">
      <c r="C65" s="75"/>
      <c r="D65" s="101"/>
      <c r="E65" s="101"/>
      <c r="F65" s="102"/>
      <c r="G65" s="80"/>
      <c r="H65" s="80"/>
      <c r="I65" s="80"/>
      <c r="J65" s="80"/>
      <c r="K65" s="98"/>
    </row>
    <row r="66" spans="3:11" x14ac:dyDescent="0.35">
      <c r="C66" s="75"/>
      <c r="K66" s="77"/>
    </row>
    <row r="67" spans="3:11" ht="15" thickBot="1" x14ac:dyDescent="0.4">
      <c r="C67" s="81"/>
      <c r="D67" s="82"/>
      <c r="E67" s="82"/>
      <c r="F67" s="82"/>
      <c r="G67" s="82"/>
      <c r="H67" s="82"/>
      <c r="I67" s="82"/>
      <c r="J67" s="82"/>
      <c r="K67" s="83"/>
    </row>
  </sheetData>
  <sheetProtection algorithmName="SHA-512" hashValue="LICmowpmD1xM6OxTV/F7o9u66Gy1s/rGCzLEz42MyWPV83/s/5P1q4K5XIiVw23RJkcD6mwImq+IN5aUi3OPGQ==" saltValue="dGd8w9rZDWBcDLY37UpcCA==" spinCount="100000" sheet="1" objects="1" scenarios="1"/>
  <mergeCells count="1">
    <mergeCell ref="D5:J5"/>
  </mergeCells>
  <pageMargins left="0.7" right="0.7" top="0.75" bottom="0.75" header="0.3" footer="0.3"/>
  <pageSetup scale="91" orientation="portrait" r:id="rId1"/>
  <ignoredErrors>
    <ignoredError sqref="J36 J8" formulaRange="1"/>
    <ignoredError sqref="D8:D44 D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C4:H56"/>
  <sheetViews>
    <sheetView showGridLines="0" workbookViewId="0">
      <selection activeCell="F58" sqref="F58"/>
    </sheetView>
  </sheetViews>
  <sheetFormatPr defaultRowHeight="14.5" x14ac:dyDescent="0.35"/>
  <cols>
    <col min="4" max="4" width="5.1796875" customWidth="1"/>
    <col min="5" max="5" width="47.453125" customWidth="1"/>
    <col min="6" max="6" width="19.453125" customWidth="1"/>
    <col min="7" max="7" width="12.81640625" customWidth="1"/>
    <col min="8" max="8" width="13.1796875" customWidth="1"/>
  </cols>
  <sheetData>
    <row r="4" spans="3:8" ht="12" customHeight="1" thickBot="1" x14ac:dyDescent="0.4"/>
    <row r="5" spans="3:8" ht="19.5" customHeight="1" x14ac:dyDescent="0.4">
      <c r="C5" s="73"/>
      <c r="D5" s="633" t="s">
        <v>120</v>
      </c>
      <c r="E5" s="633"/>
      <c r="F5" s="633"/>
      <c r="G5" s="419"/>
      <c r="H5" s="74"/>
    </row>
    <row r="6" spans="3:8" ht="15" customHeight="1" x14ac:dyDescent="0.35">
      <c r="C6" s="75"/>
      <c r="D6" s="76"/>
      <c r="E6" s="76"/>
      <c r="F6" s="76"/>
      <c r="G6" s="76"/>
      <c r="H6" s="77"/>
    </row>
    <row r="7" spans="3:8" ht="15" customHeight="1" x14ac:dyDescent="0.35">
      <c r="C7" s="75"/>
      <c r="D7" s="634" t="s">
        <v>338</v>
      </c>
      <c r="E7" s="635"/>
      <c r="F7" s="638" t="s">
        <v>121</v>
      </c>
      <c r="G7" s="182"/>
      <c r="H7" s="77"/>
    </row>
    <row r="8" spans="3:8" ht="15" customHeight="1" x14ac:dyDescent="0.35">
      <c r="C8" s="75"/>
      <c r="D8" s="636"/>
      <c r="E8" s="637"/>
      <c r="F8" s="639"/>
      <c r="G8" s="182"/>
      <c r="H8" s="77"/>
    </row>
    <row r="9" spans="3:8" ht="15" customHeight="1" x14ac:dyDescent="0.35">
      <c r="C9" s="75"/>
      <c r="D9" s="285" t="s">
        <v>7</v>
      </c>
      <c r="E9" s="78" t="s">
        <v>122</v>
      </c>
      <c r="F9" s="429"/>
      <c r="G9" s="181"/>
      <c r="H9" s="77"/>
    </row>
    <row r="10" spans="3:8" ht="15" customHeight="1" x14ac:dyDescent="0.35">
      <c r="C10" s="75"/>
      <c r="D10" s="285" t="s">
        <v>9</v>
      </c>
      <c r="E10" s="78" t="s">
        <v>123</v>
      </c>
      <c r="F10" s="402"/>
      <c r="G10" s="182"/>
      <c r="H10" s="77"/>
    </row>
    <row r="11" spans="3:8" ht="15" customHeight="1" x14ac:dyDescent="0.35">
      <c r="C11" s="75"/>
      <c r="D11" s="285" t="s">
        <v>11</v>
      </c>
      <c r="E11" s="78" t="s">
        <v>124</v>
      </c>
      <c r="F11" s="400"/>
      <c r="G11" s="182"/>
      <c r="H11" s="77"/>
    </row>
    <row r="12" spans="3:8" ht="15" customHeight="1" x14ac:dyDescent="0.35">
      <c r="C12" s="75"/>
      <c r="D12" s="285" t="s">
        <v>13</v>
      </c>
      <c r="E12" s="78" t="s">
        <v>125</v>
      </c>
      <c r="F12" s="471">
        <f>SUM(F13:F14)</f>
        <v>0</v>
      </c>
      <c r="G12" s="183"/>
      <c r="H12" s="77"/>
    </row>
    <row r="13" spans="3:8" ht="15" customHeight="1" x14ac:dyDescent="0.35">
      <c r="C13" s="75"/>
      <c r="D13" s="285" t="s">
        <v>126</v>
      </c>
      <c r="E13" s="79" t="s">
        <v>127</v>
      </c>
      <c r="F13" s="430"/>
      <c r="G13" s="182"/>
      <c r="H13" s="77"/>
    </row>
    <row r="14" spans="3:8" ht="15" customHeight="1" x14ac:dyDescent="0.35">
      <c r="C14" s="75"/>
      <c r="D14" s="285" t="s">
        <v>128</v>
      </c>
      <c r="E14" s="79" t="s">
        <v>129</v>
      </c>
      <c r="F14" s="430"/>
      <c r="G14" s="182"/>
      <c r="H14" s="77"/>
    </row>
    <row r="15" spans="3:8" ht="15" customHeight="1" x14ac:dyDescent="0.35">
      <c r="C15" s="75"/>
      <c r="D15" s="285" t="s">
        <v>15</v>
      </c>
      <c r="E15" s="78" t="s">
        <v>340</v>
      </c>
      <c r="F15" s="471">
        <f>SUM(F16:F28)</f>
        <v>0</v>
      </c>
      <c r="G15" s="183"/>
      <c r="H15" s="77"/>
    </row>
    <row r="16" spans="3:8" ht="15" customHeight="1" x14ac:dyDescent="0.35">
      <c r="C16" s="75"/>
      <c r="D16" s="285"/>
      <c r="E16" s="390"/>
      <c r="F16" s="431"/>
      <c r="G16" s="182"/>
      <c r="H16" s="77"/>
    </row>
    <row r="17" spans="3:8" ht="15" customHeight="1" x14ac:dyDescent="0.35">
      <c r="C17" s="75"/>
      <c r="D17" s="285"/>
      <c r="E17" s="390"/>
      <c r="F17" s="431"/>
      <c r="G17" s="182"/>
      <c r="H17" s="77"/>
    </row>
    <row r="18" spans="3:8" ht="15" customHeight="1" x14ac:dyDescent="0.35">
      <c r="C18" s="75"/>
      <c r="D18" s="285"/>
      <c r="E18" s="390"/>
      <c r="F18" s="431"/>
      <c r="G18" s="182"/>
      <c r="H18" s="77"/>
    </row>
    <row r="19" spans="3:8" ht="15" customHeight="1" x14ac:dyDescent="0.35">
      <c r="C19" s="75"/>
      <c r="D19" s="285"/>
      <c r="E19" s="390"/>
      <c r="F19" s="431"/>
      <c r="G19" s="182"/>
      <c r="H19" s="77"/>
    </row>
    <row r="20" spans="3:8" ht="15" customHeight="1" x14ac:dyDescent="0.35">
      <c r="C20" s="75"/>
      <c r="D20" s="285"/>
      <c r="E20" s="390"/>
      <c r="F20" s="431"/>
      <c r="G20" s="182"/>
      <c r="H20" s="77"/>
    </row>
    <row r="21" spans="3:8" ht="15" customHeight="1" x14ac:dyDescent="0.35">
      <c r="C21" s="75"/>
      <c r="D21" s="285"/>
      <c r="E21" s="390"/>
      <c r="F21" s="431"/>
      <c r="G21" s="182"/>
      <c r="H21" s="77"/>
    </row>
    <row r="22" spans="3:8" ht="15" customHeight="1" x14ac:dyDescent="0.35">
      <c r="C22" s="75"/>
      <c r="D22" s="285"/>
      <c r="E22" s="390"/>
      <c r="F22" s="431"/>
      <c r="G22" s="182"/>
      <c r="H22" s="77"/>
    </row>
    <row r="23" spans="3:8" ht="15" customHeight="1" x14ac:dyDescent="0.35">
      <c r="C23" s="75"/>
      <c r="D23" s="285"/>
      <c r="E23" s="390"/>
      <c r="F23" s="431"/>
      <c r="G23" s="182"/>
      <c r="H23" s="77"/>
    </row>
    <row r="24" spans="3:8" ht="15" customHeight="1" x14ac:dyDescent="0.35">
      <c r="C24" s="75"/>
      <c r="D24" s="285"/>
      <c r="E24" s="390"/>
      <c r="F24" s="431"/>
      <c r="G24" s="182"/>
      <c r="H24" s="77"/>
    </row>
    <row r="25" spans="3:8" ht="15" customHeight="1" x14ac:dyDescent="0.35">
      <c r="C25" s="75"/>
      <c r="D25" s="285"/>
      <c r="E25" s="390"/>
      <c r="F25" s="431"/>
      <c r="G25" s="182"/>
      <c r="H25" s="77"/>
    </row>
    <row r="26" spans="3:8" ht="15" customHeight="1" x14ac:dyDescent="0.35">
      <c r="C26" s="75"/>
      <c r="D26" s="285"/>
      <c r="E26" s="390"/>
      <c r="F26" s="431"/>
      <c r="G26" s="182"/>
      <c r="H26" s="77"/>
    </row>
    <row r="27" spans="3:8" ht="15" customHeight="1" x14ac:dyDescent="0.35">
      <c r="C27" s="75"/>
      <c r="D27" s="285"/>
      <c r="E27" s="390"/>
      <c r="F27" s="431"/>
      <c r="G27" s="182"/>
      <c r="H27" s="77"/>
    </row>
    <row r="28" spans="3:8" ht="15" customHeight="1" thickBot="1" x14ac:dyDescent="0.4">
      <c r="C28" s="75"/>
      <c r="D28" s="285"/>
      <c r="E28" s="390"/>
      <c r="F28" s="411"/>
      <c r="G28" s="182"/>
      <c r="H28" s="77"/>
    </row>
    <row r="29" spans="3:8" ht="15" customHeight="1" thickBot="1" x14ac:dyDescent="0.4">
      <c r="C29" s="75"/>
      <c r="D29" s="286"/>
      <c r="E29" s="115" t="s">
        <v>0</v>
      </c>
      <c r="F29" s="397">
        <f>SUM(F9:F12,F15)</f>
        <v>0</v>
      </c>
      <c r="G29" s="184" t="s">
        <v>319</v>
      </c>
      <c r="H29" s="399">
        <f>Assets!J43</f>
        <v>0</v>
      </c>
    </row>
    <row r="30" spans="3:8" ht="15" customHeight="1" x14ac:dyDescent="0.35">
      <c r="C30" s="75"/>
      <c r="D30" s="76"/>
      <c r="E30" s="80"/>
      <c r="F30" s="116"/>
      <c r="G30" s="184"/>
      <c r="H30" s="185"/>
    </row>
    <row r="31" spans="3:8" ht="15" customHeight="1" x14ac:dyDescent="0.35">
      <c r="C31" s="75"/>
      <c r="D31" s="76"/>
      <c r="E31" s="76"/>
      <c r="F31" s="76"/>
      <c r="G31" s="76"/>
      <c r="H31" s="77"/>
    </row>
    <row r="32" spans="3:8" ht="15" customHeight="1" x14ac:dyDescent="0.35">
      <c r="C32" s="75"/>
      <c r="D32" s="634" t="s">
        <v>339</v>
      </c>
      <c r="E32" s="635"/>
      <c r="F32" s="638" t="s">
        <v>121</v>
      </c>
      <c r="G32" s="182"/>
      <c r="H32" s="77"/>
    </row>
    <row r="33" spans="3:8" ht="15" customHeight="1" x14ac:dyDescent="0.35">
      <c r="C33" s="75"/>
      <c r="D33" s="636"/>
      <c r="E33" s="637"/>
      <c r="F33" s="639"/>
      <c r="G33" s="182"/>
      <c r="H33" s="77"/>
    </row>
    <row r="34" spans="3:8" ht="15" customHeight="1" x14ac:dyDescent="0.35">
      <c r="C34" s="75"/>
      <c r="D34" s="285" t="s">
        <v>7</v>
      </c>
      <c r="E34" s="78" t="s">
        <v>130</v>
      </c>
      <c r="F34" s="469">
        <f>SUM(F35:F36)</f>
        <v>0</v>
      </c>
      <c r="G34" s="182"/>
      <c r="H34" s="77"/>
    </row>
    <row r="35" spans="3:8" ht="15" customHeight="1" x14ac:dyDescent="0.35">
      <c r="C35" s="75"/>
      <c r="D35" s="285" t="s">
        <v>131</v>
      </c>
      <c r="E35" s="79" t="s">
        <v>132</v>
      </c>
      <c r="F35" s="410"/>
      <c r="G35" s="182"/>
      <c r="H35" s="77"/>
    </row>
    <row r="36" spans="3:8" ht="15" customHeight="1" x14ac:dyDescent="0.35">
      <c r="C36" s="75"/>
      <c r="D36" s="285" t="s">
        <v>133</v>
      </c>
      <c r="E36" s="79" t="s">
        <v>134</v>
      </c>
      <c r="F36" s="412"/>
      <c r="G36" s="182"/>
      <c r="H36" s="77"/>
    </row>
    <row r="37" spans="3:8" ht="15" customHeight="1" x14ac:dyDescent="0.35">
      <c r="C37" s="75"/>
      <c r="D37" s="285" t="s">
        <v>135</v>
      </c>
      <c r="E37" s="78" t="s">
        <v>340</v>
      </c>
      <c r="F37" s="470">
        <f>SUM(F38:F53)</f>
        <v>0</v>
      </c>
      <c r="G37" s="182"/>
      <c r="H37" s="77"/>
    </row>
    <row r="38" spans="3:8" ht="15" customHeight="1" x14ac:dyDescent="0.35">
      <c r="C38" s="75"/>
      <c r="D38" s="285"/>
      <c r="E38" s="390"/>
      <c r="F38" s="410"/>
      <c r="G38" s="182"/>
      <c r="H38" s="77"/>
    </row>
    <row r="39" spans="3:8" ht="15" customHeight="1" x14ac:dyDescent="0.35">
      <c r="C39" s="75"/>
      <c r="D39" s="285"/>
      <c r="E39" s="390"/>
      <c r="F39" s="411"/>
      <c r="G39" s="182"/>
      <c r="H39" s="77"/>
    </row>
    <row r="40" spans="3:8" ht="15" customHeight="1" x14ac:dyDescent="0.35">
      <c r="C40" s="75"/>
      <c r="D40" s="285"/>
      <c r="E40" s="390"/>
      <c r="F40" s="411"/>
      <c r="G40" s="182"/>
      <c r="H40" s="77"/>
    </row>
    <row r="41" spans="3:8" ht="15" customHeight="1" x14ac:dyDescent="0.35">
      <c r="C41" s="75"/>
      <c r="D41" s="285"/>
      <c r="E41" s="390"/>
      <c r="F41" s="411"/>
      <c r="G41" s="182"/>
      <c r="H41" s="77"/>
    </row>
    <row r="42" spans="3:8" ht="15" customHeight="1" x14ac:dyDescent="0.35">
      <c r="C42" s="75"/>
      <c r="D42" s="285"/>
      <c r="E42" s="390"/>
      <c r="F42" s="411"/>
      <c r="G42" s="182"/>
      <c r="H42" s="77"/>
    </row>
    <row r="43" spans="3:8" ht="15" customHeight="1" x14ac:dyDescent="0.35">
      <c r="C43" s="75"/>
      <c r="D43" s="285"/>
      <c r="E43" s="390"/>
      <c r="F43" s="411"/>
      <c r="G43" s="182"/>
      <c r="H43" s="77"/>
    </row>
    <row r="44" spans="3:8" ht="15" customHeight="1" x14ac:dyDescent="0.35">
      <c r="C44" s="75"/>
      <c r="D44" s="285"/>
      <c r="E44" s="390"/>
      <c r="F44" s="411"/>
      <c r="G44" s="182"/>
      <c r="H44" s="77"/>
    </row>
    <row r="45" spans="3:8" ht="15" customHeight="1" x14ac:dyDescent="0.35">
      <c r="C45" s="75"/>
      <c r="D45" s="285"/>
      <c r="E45" s="390"/>
      <c r="F45" s="411"/>
      <c r="G45" s="182"/>
      <c r="H45" s="77"/>
    </row>
    <row r="46" spans="3:8" ht="15" customHeight="1" x14ac:dyDescent="0.35">
      <c r="C46" s="75"/>
      <c r="D46" s="285"/>
      <c r="E46" s="390"/>
      <c r="F46" s="411"/>
      <c r="G46" s="182"/>
      <c r="H46" s="77"/>
    </row>
    <row r="47" spans="3:8" ht="15" customHeight="1" x14ac:dyDescent="0.35">
      <c r="C47" s="75"/>
      <c r="D47" s="285"/>
      <c r="E47" s="390"/>
      <c r="F47" s="411"/>
      <c r="G47" s="182"/>
      <c r="H47" s="77"/>
    </row>
    <row r="48" spans="3:8" ht="15" customHeight="1" x14ac:dyDescent="0.35">
      <c r="C48" s="75"/>
      <c r="D48" s="285"/>
      <c r="E48" s="390"/>
      <c r="F48" s="411"/>
      <c r="G48" s="182"/>
      <c r="H48" s="77"/>
    </row>
    <row r="49" spans="3:8" ht="15" customHeight="1" x14ac:dyDescent="0.35">
      <c r="C49" s="75"/>
      <c r="D49" s="285"/>
      <c r="E49" s="390"/>
      <c r="F49" s="411"/>
      <c r="G49" s="182"/>
      <c r="H49" s="77"/>
    </row>
    <row r="50" spans="3:8" ht="15" customHeight="1" x14ac:dyDescent="0.35">
      <c r="C50" s="75"/>
      <c r="D50" s="285"/>
      <c r="E50" s="390"/>
      <c r="F50" s="411"/>
      <c r="G50" s="182"/>
      <c r="H50" s="77"/>
    </row>
    <row r="51" spans="3:8" ht="15" customHeight="1" x14ac:dyDescent="0.35">
      <c r="C51" s="75"/>
      <c r="D51" s="285"/>
      <c r="E51" s="390"/>
      <c r="F51" s="411"/>
      <c r="G51" s="182"/>
      <c r="H51" s="77"/>
    </row>
    <row r="52" spans="3:8" ht="15" customHeight="1" x14ac:dyDescent="0.35">
      <c r="C52" s="75"/>
      <c r="D52" s="285"/>
      <c r="E52" s="390"/>
      <c r="F52" s="411"/>
      <c r="G52" s="182"/>
      <c r="H52" s="77"/>
    </row>
    <row r="53" spans="3:8" ht="15" customHeight="1" thickBot="1" x14ac:dyDescent="0.4">
      <c r="C53" s="75"/>
      <c r="D53" s="285"/>
      <c r="E53" s="390"/>
      <c r="F53" s="411"/>
      <c r="G53" s="182"/>
      <c r="H53" s="77"/>
    </row>
    <row r="54" spans="3:8" ht="15" customHeight="1" thickBot="1" x14ac:dyDescent="0.4">
      <c r="C54" s="75"/>
      <c r="D54" s="286"/>
      <c r="E54" s="115" t="s">
        <v>0</v>
      </c>
      <c r="F54" s="398">
        <f>SUM(F34,F37)</f>
        <v>0</v>
      </c>
      <c r="G54" s="184" t="s">
        <v>319</v>
      </c>
      <c r="H54" s="399">
        <f>Liabilities!K24</f>
        <v>0</v>
      </c>
    </row>
    <row r="55" spans="3:8" ht="15" customHeight="1" x14ac:dyDescent="0.35">
      <c r="C55" s="75"/>
      <c r="D55" s="76"/>
      <c r="E55" s="76"/>
      <c r="F55" s="76"/>
      <c r="G55" s="76"/>
      <c r="H55" s="74"/>
    </row>
    <row r="56" spans="3:8" ht="15" customHeight="1" thickBot="1" x14ac:dyDescent="0.4">
      <c r="C56" s="81"/>
      <c r="D56" s="82"/>
      <c r="E56" s="82"/>
      <c r="F56" s="82"/>
      <c r="G56" s="82"/>
      <c r="H56" s="83"/>
    </row>
  </sheetData>
  <sheetProtection algorithmName="SHA-512" hashValue="jWKMbjh2UPj9lpZ2Q1xhIcEddwA61GIAp4ozbm29IS6cPxxZBv7G24e4eXzBCbee5dT/uWTCdlhO8OG09l5LXA==" saltValue="Mt3KXrP+NBOgO3RU6WchBQ==" spinCount="100000" sheet="1" objects="1" scenarios="1"/>
  <mergeCells count="5">
    <mergeCell ref="D5:F5"/>
    <mergeCell ref="D7:E8"/>
    <mergeCell ref="F7:F8"/>
    <mergeCell ref="D32:E33"/>
    <mergeCell ref="F32:F33"/>
  </mergeCells>
  <pageMargins left="0.7" right="0.7" top="0.75" bottom="0.75" header="0.3" footer="0.3"/>
  <pageSetup scale="72" orientation="portrait" r:id="rId1"/>
  <ignoredErrors>
    <ignoredError sqref="D9:D15 D34:D3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I42"/>
  <sheetViews>
    <sheetView showGridLines="0" zoomScaleNormal="100" workbookViewId="0">
      <selection activeCell="H23" sqref="H23"/>
    </sheetView>
  </sheetViews>
  <sheetFormatPr defaultRowHeight="14.5" x14ac:dyDescent="0.35"/>
  <cols>
    <col min="1" max="1" width="6" customWidth="1"/>
    <col min="2" max="2" width="4.26953125" customWidth="1"/>
    <col min="3" max="3" width="10.1796875" customWidth="1"/>
    <col min="4" max="4" width="34" customWidth="1"/>
    <col min="5" max="5" width="9.1796875" customWidth="1"/>
    <col min="6" max="6" width="16.81640625" customWidth="1"/>
    <col min="7" max="7" width="11" customWidth="1"/>
    <col min="8" max="8" width="14.54296875" customWidth="1"/>
    <col min="11" max="11" width="12" bestFit="1" customWidth="1"/>
  </cols>
  <sheetData>
    <row r="1" spans="1:9" ht="18" x14ac:dyDescent="0.35">
      <c r="A1" s="73"/>
      <c r="B1" s="640" t="s">
        <v>245</v>
      </c>
      <c r="C1" s="640"/>
      <c r="D1" s="640"/>
      <c r="E1" s="640"/>
      <c r="F1" s="640"/>
      <c r="G1" s="640"/>
      <c r="H1" s="640"/>
      <c r="I1" s="74"/>
    </row>
    <row r="2" spans="1:9" ht="23" x14ac:dyDescent="0.35">
      <c r="A2" s="75"/>
      <c r="B2" s="120"/>
      <c r="C2" s="120"/>
      <c r="D2" s="641" t="s">
        <v>56</v>
      </c>
      <c r="E2" s="641"/>
      <c r="F2" s="641"/>
      <c r="G2" s="641"/>
      <c r="H2" s="121"/>
      <c r="I2" s="77"/>
    </row>
    <row r="3" spans="1:9" ht="23" x14ac:dyDescent="0.35">
      <c r="A3" s="75"/>
      <c r="B3" s="121"/>
      <c r="C3" s="121"/>
      <c r="D3" s="121"/>
      <c r="E3" s="121"/>
      <c r="F3" s="121"/>
      <c r="G3" s="121"/>
      <c r="H3" s="121"/>
      <c r="I3" s="77"/>
    </row>
    <row r="4" spans="1:9" x14ac:dyDescent="0.35">
      <c r="A4" s="75"/>
      <c r="B4" s="199"/>
      <c r="C4" s="186"/>
      <c r="D4" s="186"/>
      <c r="E4" s="186"/>
      <c r="F4" s="287" t="s">
        <v>246</v>
      </c>
      <c r="G4" s="288" t="s">
        <v>247</v>
      </c>
      <c r="H4" s="287" t="s">
        <v>248</v>
      </c>
      <c r="I4" s="77"/>
    </row>
    <row r="5" spans="1:9" x14ac:dyDescent="0.35">
      <c r="A5" s="75"/>
      <c r="B5" s="289" t="s">
        <v>7</v>
      </c>
      <c r="C5" s="192" t="s">
        <v>249</v>
      </c>
      <c r="D5" s="187"/>
      <c r="E5" s="193"/>
      <c r="F5" s="291">
        <f>SUM(F6:F9)</f>
        <v>0</v>
      </c>
      <c r="G5" s="292" t="str">
        <f>IFERROR(F5/Assets!$J$44,"-")</f>
        <v>-</v>
      </c>
      <c r="H5" s="291">
        <f>SUM(H6:H9)</f>
        <v>0</v>
      </c>
      <c r="I5" s="77"/>
    </row>
    <row r="6" spans="1:9" x14ac:dyDescent="0.35">
      <c r="A6" s="75"/>
      <c r="B6" s="289"/>
      <c r="C6" s="103" t="s">
        <v>167</v>
      </c>
      <c r="D6" s="76" t="s">
        <v>250</v>
      </c>
      <c r="E6" s="76"/>
      <c r="F6" s="173"/>
      <c r="G6" s="292" t="str">
        <f>IFERROR(F6/Assets!$J$44,"-")</f>
        <v>-</v>
      </c>
      <c r="H6" s="173"/>
      <c r="I6" s="77"/>
    </row>
    <row r="7" spans="1:9" x14ac:dyDescent="0.35">
      <c r="A7" s="75"/>
      <c r="B7" s="289"/>
      <c r="C7" s="103" t="s">
        <v>169</v>
      </c>
      <c r="D7" s="76" t="s">
        <v>251</v>
      </c>
      <c r="E7" s="76"/>
      <c r="F7" s="173"/>
      <c r="G7" s="292" t="str">
        <f>IFERROR(F7/Assets!$J$44,"-")</f>
        <v>-</v>
      </c>
      <c r="H7" s="173"/>
      <c r="I7" s="77"/>
    </row>
    <row r="8" spans="1:9" x14ac:dyDescent="0.35">
      <c r="A8" s="75"/>
      <c r="B8" s="289"/>
      <c r="C8" s="103" t="s">
        <v>173</v>
      </c>
      <c r="D8" s="76" t="s">
        <v>252</v>
      </c>
      <c r="E8" s="76"/>
      <c r="F8" s="173"/>
      <c r="G8" s="292" t="str">
        <f>IFERROR(F8/Assets!$J$44,"-")</f>
        <v>-</v>
      </c>
      <c r="H8" s="173"/>
      <c r="I8" s="77"/>
    </row>
    <row r="9" spans="1:9" x14ac:dyDescent="0.35">
      <c r="A9" s="75"/>
      <c r="B9" s="289"/>
      <c r="C9" s="103" t="s">
        <v>174</v>
      </c>
      <c r="D9" s="76" t="s">
        <v>253</v>
      </c>
      <c r="E9" s="76"/>
      <c r="F9" s="173"/>
      <c r="G9" s="292" t="str">
        <f>IFERROR(F9/Assets!$J$44,"-")</f>
        <v>-</v>
      </c>
      <c r="H9" s="173"/>
      <c r="I9" s="77"/>
    </row>
    <row r="10" spans="1:9" x14ac:dyDescent="0.35">
      <c r="A10" s="75"/>
      <c r="B10" s="289" t="s">
        <v>9</v>
      </c>
      <c r="C10" s="192" t="s">
        <v>254</v>
      </c>
      <c r="D10" s="187"/>
      <c r="E10" s="293"/>
      <c r="F10" s="291">
        <f>SUM(F11:F13)</f>
        <v>0</v>
      </c>
      <c r="G10" s="292" t="str">
        <f>IFERROR(F10/Assets!$J$44,"-")</f>
        <v>-</v>
      </c>
      <c r="H10" s="291">
        <f>SUM(H11:H13)</f>
        <v>0</v>
      </c>
      <c r="I10" s="77"/>
    </row>
    <row r="11" spans="1:9" x14ac:dyDescent="0.35">
      <c r="A11" s="75"/>
      <c r="B11" s="289"/>
      <c r="C11" s="103" t="s">
        <v>167</v>
      </c>
      <c r="D11" s="76" t="s">
        <v>255</v>
      </c>
      <c r="E11" s="76"/>
      <c r="F11" s="173"/>
      <c r="G11" s="292" t="str">
        <f>IFERROR(F11/Assets!$J$44,"-")</f>
        <v>-</v>
      </c>
      <c r="H11" s="173"/>
      <c r="I11" s="77"/>
    </row>
    <row r="12" spans="1:9" x14ac:dyDescent="0.35">
      <c r="A12" s="75"/>
      <c r="B12" s="289"/>
      <c r="C12" s="103" t="s">
        <v>169</v>
      </c>
      <c r="D12" s="76" t="s">
        <v>256</v>
      </c>
      <c r="E12" s="76"/>
      <c r="F12" s="173"/>
      <c r="G12" s="292" t="str">
        <f>IFERROR(F12/Assets!$J$44,"-")</f>
        <v>-</v>
      </c>
      <c r="H12" s="173"/>
      <c r="I12" s="77"/>
    </row>
    <row r="13" spans="1:9" x14ac:dyDescent="0.35">
      <c r="A13" s="75"/>
      <c r="B13" s="289"/>
      <c r="C13" s="103" t="s">
        <v>173</v>
      </c>
      <c r="D13" s="76" t="s">
        <v>257</v>
      </c>
      <c r="E13" s="76"/>
      <c r="F13" s="173"/>
      <c r="G13" s="292" t="str">
        <f>IFERROR(F13/Assets!$J$44,"-")</f>
        <v>-</v>
      </c>
      <c r="H13" s="173"/>
      <c r="I13" s="77"/>
    </row>
    <row r="14" spans="1:9" x14ac:dyDescent="0.35">
      <c r="A14" s="75"/>
      <c r="B14" s="289" t="s">
        <v>11</v>
      </c>
      <c r="C14" s="192" t="s">
        <v>370</v>
      </c>
      <c r="D14" s="187"/>
      <c r="E14" s="293"/>
      <c r="F14" s="291">
        <f>F5-F10</f>
        <v>0</v>
      </c>
      <c r="G14" s="292" t="str">
        <f>IFERROR(F14/Assets!$J$44,"-")</f>
        <v>-</v>
      </c>
      <c r="H14" s="291">
        <f>H5-H10</f>
        <v>0</v>
      </c>
      <c r="I14" s="77"/>
    </row>
    <row r="15" spans="1:9" x14ac:dyDescent="0.35">
      <c r="A15" s="75"/>
      <c r="B15" s="289"/>
      <c r="C15" s="95" t="s">
        <v>167</v>
      </c>
      <c r="D15" s="94" t="s">
        <v>258</v>
      </c>
      <c r="E15" s="467"/>
      <c r="F15" s="291">
        <f>ROUND('Sum. of Impaired Loans'!I58,0)</f>
        <v>0</v>
      </c>
      <c r="G15" s="292" t="str">
        <f>IFERROR(F15/Assets!$J$44,"-")</f>
        <v>-</v>
      </c>
      <c r="H15" s="172"/>
      <c r="I15" s="77"/>
    </row>
    <row r="16" spans="1:9" x14ac:dyDescent="0.35">
      <c r="A16" s="75"/>
      <c r="B16" s="289" t="s">
        <v>13</v>
      </c>
      <c r="C16" s="294" t="s">
        <v>371</v>
      </c>
      <c r="D16" s="295"/>
      <c r="E16" s="296"/>
      <c r="F16" s="291">
        <f>F14-F15</f>
        <v>0</v>
      </c>
      <c r="G16" s="292" t="str">
        <f>IFERROR(F16/Assets!$J$44,"-")</f>
        <v>-</v>
      </c>
      <c r="H16" s="291">
        <f>H14-H15</f>
        <v>0</v>
      </c>
      <c r="I16" s="77"/>
    </row>
    <row r="17" spans="1:9" x14ac:dyDescent="0.35">
      <c r="A17" s="75"/>
      <c r="B17" s="289" t="s">
        <v>15</v>
      </c>
      <c r="C17" s="192" t="s">
        <v>259</v>
      </c>
      <c r="D17" s="187"/>
      <c r="E17" s="293"/>
      <c r="F17" s="291">
        <f>SUM(F18:F20)</f>
        <v>0</v>
      </c>
      <c r="G17" s="292" t="str">
        <f>IFERROR(F17/Assets!$J$44,"-")</f>
        <v>-</v>
      </c>
      <c r="H17" s="291">
        <f>SUM(H18:H20)</f>
        <v>0</v>
      </c>
      <c r="I17" s="77"/>
    </row>
    <row r="18" spans="1:9" x14ac:dyDescent="0.35">
      <c r="A18" s="75"/>
      <c r="B18" s="289"/>
      <c r="C18" s="122" t="s">
        <v>167</v>
      </c>
      <c r="D18" s="76" t="s">
        <v>260</v>
      </c>
      <c r="E18" s="76"/>
      <c r="F18" s="173"/>
      <c r="G18" s="292" t="str">
        <f>IFERROR(F18/Assets!$J$44,"-")</f>
        <v>-</v>
      </c>
      <c r="H18" s="173"/>
      <c r="I18" s="77"/>
    </row>
    <row r="19" spans="1:9" x14ac:dyDescent="0.35">
      <c r="A19" s="75"/>
      <c r="B19" s="289"/>
      <c r="C19" s="122" t="s">
        <v>169</v>
      </c>
      <c r="D19" s="76" t="s">
        <v>261</v>
      </c>
      <c r="E19" s="76"/>
      <c r="F19" s="173"/>
      <c r="G19" s="292" t="str">
        <f>IFERROR(F19/Assets!$J$44,"-")</f>
        <v>-</v>
      </c>
      <c r="H19" s="173"/>
      <c r="I19" s="77"/>
    </row>
    <row r="20" spans="1:9" x14ac:dyDescent="0.35">
      <c r="A20" s="75"/>
      <c r="B20" s="289"/>
      <c r="C20" s="122" t="s">
        <v>173</v>
      </c>
      <c r="D20" s="76" t="s">
        <v>262</v>
      </c>
      <c r="E20" s="76"/>
      <c r="F20" s="173"/>
      <c r="G20" s="292" t="str">
        <f>IFERROR(F20/Assets!$J$44,"-")</f>
        <v>-</v>
      </c>
      <c r="H20" s="173"/>
      <c r="I20" s="77"/>
    </row>
    <row r="21" spans="1:9" x14ac:dyDescent="0.35">
      <c r="A21" s="75"/>
      <c r="B21" s="289" t="s">
        <v>17</v>
      </c>
      <c r="C21" s="192" t="s">
        <v>263</v>
      </c>
      <c r="D21" s="187"/>
      <c r="E21" s="293"/>
      <c r="F21" s="291">
        <f>ROUND(SUM(F22:F23)+SUM(F28:F31)+SUM(F36:F39),0)</f>
        <v>0</v>
      </c>
      <c r="G21" s="292" t="str">
        <f>IFERROR(F21/Assets!$J$44,"-")</f>
        <v>-</v>
      </c>
      <c r="H21" s="291">
        <f>SUM(H22:H23)+SUM(H28:H31)+SUM(H36:H39)</f>
        <v>0</v>
      </c>
      <c r="I21" s="77"/>
    </row>
    <row r="22" spans="1:9" x14ac:dyDescent="0.35">
      <c r="A22" s="75"/>
      <c r="B22" s="289"/>
      <c r="C22" s="103" t="s">
        <v>167</v>
      </c>
      <c r="D22" s="76" t="s">
        <v>264</v>
      </c>
      <c r="E22" s="76"/>
      <c r="F22" s="118"/>
      <c r="G22" s="292" t="str">
        <f>IFERROR(F22/Assets!$J$44,"-")</f>
        <v>-</v>
      </c>
      <c r="H22" s="172"/>
      <c r="I22" s="77"/>
    </row>
    <row r="23" spans="1:9" x14ac:dyDescent="0.35">
      <c r="A23" s="75"/>
      <c r="B23" s="289"/>
      <c r="C23" s="103" t="s">
        <v>169</v>
      </c>
      <c r="D23" s="76" t="s">
        <v>265</v>
      </c>
      <c r="E23" s="76"/>
      <c r="F23" s="291">
        <f>SUM(F24:F27)</f>
        <v>0</v>
      </c>
      <c r="G23" s="292" t="str">
        <f>IFERROR(F23/Assets!$J$44,"-")</f>
        <v>-</v>
      </c>
      <c r="H23" s="291">
        <f>SUM(H24:H27)</f>
        <v>0</v>
      </c>
      <c r="I23" s="77"/>
    </row>
    <row r="24" spans="1:9" x14ac:dyDescent="0.35">
      <c r="A24" s="75"/>
      <c r="B24" s="289"/>
      <c r="C24" s="103"/>
      <c r="D24" s="425" t="s">
        <v>266</v>
      </c>
      <c r="E24" s="76"/>
      <c r="F24" s="297"/>
      <c r="G24" s="298" t="str">
        <f>IFERROR(F24/Assets!$J$44,"-")</f>
        <v>-</v>
      </c>
      <c r="H24" s="297"/>
      <c r="I24" s="77"/>
    </row>
    <row r="25" spans="1:9" x14ac:dyDescent="0.35">
      <c r="A25" s="75"/>
      <c r="B25" s="289"/>
      <c r="C25" s="103"/>
      <c r="D25" s="425" t="s">
        <v>267</v>
      </c>
      <c r="E25" s="76"/>
      <c r="F25" s="297"/>
      <c r="G25" s="298" t="str">
        <f>IFERROR(F25/Assets!$J$44,"-")</f>
        <v>-</v>
      </c>
      <c r="H25" s="297"/>
      <c r="I25" s="77"/>
    </row>
    <row r="26" spans="1:9" x14ac:dyDescent="0.35">
      <c r="A26" s="75"/>
      <c r="B26" s="289"/>
      <c r="C26" s="103"/>
      <c r="D26" s="425" t="s">
        <v>268</v>
      </c>
      <c r="E26" s="76"/>
      <c r="F26" s="297"/>
      <c r="G26" s="298" t="str">
        <f>IFERROR(F26/Assets!$J$44,"-")</f>
        <v>-</v>
      </c>
      <c r="H26" s="297"/>
      <c r="I26" s="77"/>
    </row>
    <row r="27" spans="1:9" x14ac:dyDescent="0.35">
      <c r="A27" s="75"/>
      <c r="B27" s="289"/>
      <c r="C27" s="103"/>
      <c r="D27" s="426" t="s">
        <v>413</v>
      </c>
      <c r="E27" s="76"/>
      <c r="F27" s="495"/>
      <c r="G27" s="298" t="str">
        <f>IFERROR(F27/Assets!$J$44,"-")</f>
        <v>-</v>
      </c>
      <c r="H27" s="297"/>
      <c r="I27" s="77"/>
    </row>
    <row r="28" spans="1:9" x14ac:dyDescent="0.35">
      <c r="A28" s="75"/>
      <c r="B28" s="289"/>
      <c r="C28" s="103" t="s">
        <v>173</v>
      </c>
      <c r="D28" s="76" t="s">
        <v>269</v>
      </c>
      <c r="E28" s="76"/>
      <c r="F28" s="173"/>
      <c r="G28" s="292" t="str">
        <f>IFERROR(F28/Assets!$J$44,"-")</f>
        <v>-</v>
      </c>
      <c r="H28" s="173"/>
      <c r="I28" s="77"/>
    </row>
    <row r="29" spans="1:9" x14ac:dyDescent="0.35">
      <c r="A29" s="75"/>
      <c r="B29" s="289"/>
      <c r="C29" s="103" t="s">
        <v>174</v>
      </c>
      <c r="D29" s="76" t="s">
        <v>270</v>
      </c>
      <c r="E29" s="76"/>
      <c r="F29" s="173"/>
      <c r="G29" s="292" t="str">
        <f>IFERROR(F29/Assets!$J$44,"-")</f>
        <v>-</v>
      </c>
      <c r="H29" s="173"/>
      <c r="I29" s="77"/>
    </row>
    <row r="30" spans="1:9" x14ac:dyDescent="0.35">
      <c r="A30" s="75"/>
      <c r="B30" s="289"/>
      <c r="C30" s="103" t="s">
        <v>175</v>
      </c>
      <c r="D30" s="76" t="s">
        <v>271</v>
      </c>
      <c r="E30" s="76"/>
      <c r="F30" s="173"/>
      <c r="G30" s="292" t="str">
        <f>IFERROR(F30/Assets!$J$44,"-")</f>
        <v>-</v>
      </c>
      <c r="H30" s="173"/>
      <c r="I30" s="77"/>
    </row>
    <row r="31" spans="1:9" x14ac:dyDescent="0.35">
      <c r="A31" s="75"/>
      <c r="B31" s="289"/>
      <c r="C31" s="103" t="s">
        <v>176</v>
      </c>
      <c r="D31" s="76" t="s">
        <v>272</v>
      </c>
      <c r="E31" s="76"/>
      <c r="F31" s="291">
        <f>SUM(F32:F35)</f>
        <v>0</v>
      </c>
      <c r="G31" s="292" t="str">
        <f>IFERROR(F31/Assets!$J$44,"-")</f>
        <v>-</v>
      </c>
      <c r="H31" s="291">
        <f>SUM(H32:H35)</f>
        <v>0</v>
      </c>
      <c r="I31" s="77"/>
    </row>
    <row r="32" spans="1:9" x14ac:dyDescent="0.35">
      <c r="A32" s="75"/>
      <c r="B32" s="289"/>
      <c r="C32" s="103"/>
      <c r="D32" s="426" t="s">
        <v>273</v>
      </c>
      <c r="E32" s="76"/>
      <c r="F32" s="297"/>
      <c r="G32" s="298" t="str">
        <f>IFERROR(F32/Assets!$J$44,"-")</f>
        <v>-</v>
      </c>
      <c r="H32" s="297"/>
      <c r="I32" s="77"/>
    </row>
    <row r="33" spans="1:9" x14ac:dyDescent="0.35">
      <c r="A33" s="75"/>
      <c r="B33" s="289"/>
      <c r="C33" s="103"/>
      <c r="D33" s="426" t="s">
        <v>274</v>
      </c>
      <c r="E33" s="76"/>
      <c r="F33" s="297"/>
      <c r="G33" s="298" t="str">
        <f>IFERROR(F33/Assets!$J$44,"-")</f>
        <v>-</v>
      </c>
      <c r="H33" s="297"/>
      <c r="I33" s="77"/>
    </row>
    <row r="34" spans="1:9" x14ac:dyDescent="0.35">
      <c r="A34" s="75"/>
      <c r="B34" s="289"/>
      <c r="C34" s="103"/>
      <c r="D34" s="426" t="s">
        <v>384</v>
      </c>
      <c r="E34" s="76"/>
      <c r="F34" s="297"/>
      <c r="G34" s="298" t="str">
        <f>IFERROR(F34/Assets!$J$44,"-")</f>
        <v>-</v>
      </c>
      <c r="H34" s="297"/>
      <c r="I34" s="77"/>
    </row>
    <row r="35" spans="1:9" x14ac:dyDescent="0.35">
      <c r="A35" s="75"/>
      <c r="B35" s="289"/>
      <c r="C35" s="103"/>
      <c r="D35" s="426" t="s">
        <v>385</v>
      </c>
      <c r="E35" s="76"/>
      <c r="F35" s="297"/>
      <c r="G35" s="298" t="str">
        <f>IFERROR(F35/Assets!$J$44,"-")</f>
        <v>-</v>
      </c>
      <c r="H35" s="297"/>
      <c r="I35" s="77"/>
    </row>
    <row r="36" spans="1:9" x14ac:dyDescent="0.35">
      <c r="A36" s="75"/>
      <c r="B36" s="289"/>
      <c r="C36" s="103" t="s">
        <v>177</v>
      </c>
      <c r="D36" s="76" t="s">
        <v>275</v>
      </c>
      <c r="E36" s="76"/>
      <c r="F36" s="173"/>
      <c r="G36" s="292" t="str">
        <f>IFERROR(F36/Assets!$J$44,"-")</f>
        <v>-</v>
      </c>
      <c r="H36" s="173"/>
      <c r="I36" s="77"/>
    </row>
    <row r="37" spans="1:9" x14ac:dyDescent="0.35">
      <c r="A37" s="75"/>
      <c r="B37" s="289"/>
      <c r="C37" s="103" t="s">
        <v>178</v>
      </c>
      <c r="D37" s="76" t="s">
        <v>276</v>
      </c>
      <c r="E37" s="76"/>
      <c r="F37" s="173"/>
      <c r="G37" s="292" t="str">
        <f>IFERROR(F37/Assets!$J$44,"-")</f>
        <v>-</v>
      </c>
      <c r="H37" s="173"/>
      <c r="I37" s="77"/>
    </row>
    <row r="38" spans="1:9" x14ac:dyDescent="0.35">
      <c r="A38" s="75"/>
      <c r="B38" s="289"/>
      <c r="C38" s="103" t="s">
        <v>180</v>
      </c>
      <c r="D38" s="76" t="s">
        <v>277</v>
      </c>
      <c r="E38" s="76"/>
      <c r="F38" s="173"/>
      <c r="G38" s="292" t="str">
        <f>IFERROR(F38/Assets!$J$44,"-")</f>
        <v>-</v>
      </c>
      <c r="H38" s="173"/>
      <c r="I38" s="77"/>
    </row>
    <row r="39" spans="1:9" x14ac:dyDescent="0.35">
      <c r="A39" s="75"/>
      <c r="B39" s="289"/>
      <c r="C39" s="103" t="s">
        <v>182</v>
      </c>
      <c r="D39" s="76" t="s">
        <v>278</v>
      </c>
      <c r="E39" s="76"/>
      <c r="F39" s="488"/>
      <c r="G39" s="292" t="str">
        <f>IFERROR(F39/Assets!$J$44,"-")</f>
        <v>-</v>
      </c>
      <c r="H39" s="488"/>
      <c r="I39" s="77"/>
    </row>
    <row r="40" spans="1:9" x14ac:dyDescent="0.35">
      <c r="A40" s="75"/>
      <c r="B40" s="290" t="s">
        <v>19</v>
      </c>
      <c r="C40" s="192" t="s">
        <v>279</v>
      </c>
      <c r="D40" s="187"/>
      <c r="E40" s="293"/>
      <c r="F40" s="291">
        <f>ROUND(F16+F17-F21,0)</f>
        <v>0</v>
      </c>
      <c r="G40" s="292" t="str">
        <f>IFERROR(F40/Assets!$J$44,"-")</f>
        <v>-</v>
      </c>
      <c r="H40" s="291">
        <f>H16+H17-H21</f>
        <v>0</v>
      </c>
      <c r="I40" s="77"/>
    </row>
    <row r="41" spans="1:9" x14ac:dyDescent="0.35">
      <c r="A41" s="75"/>
      <c r="B41" s="76"/>
      <c r="C41" s="76"/>
      <c r="D41" s="76"/>
      <c r="E41" s="76"/>
      <c r="F41" s="76"/>
      <c r="G41" s="76"/>
      <c r="H41" s="76"/>
      <c r="I41" s="77"/>
    </row>
    <row r="42" spans="1:9" ht="15" thickBot="1" x14ac:dyDescent="0.4">
      <c r="A42" s="81"/>
      <c r="B42" s="82"/>
      <c r="C42" s="82"/>
      <c r="D42" s="82"/>
      <c r="E42" s="82"/>
      <c r="F42" s="82"/>
      <c r="G42" s="82"/>
      <c r="H42" s="82"/>
      <c r="I42" s="83"/>
    </row>
  </sheetData>
  <sheetProtection algorithmName="SHA-512" hashValue="iyAgIM4hPISNYxbraUiAmVucv5RqqkoIXkANHXNJVmARbdOi+xYK8PGyyUDoij8Wk6Sx+RG9g1erun2/uRWIIQ==" saltValue="HA/wimbb2UnJrLr/uMgl2g==" spinCount="100000" sheet="1" objects="1" scenarios="1"/>
  <mergeCells count="2">
    <mergeCell ref="B1:H1"/>
    <mergeCell ref="D2:G2"/>
  </mergeCells>
  <pageMargins left="0.7" right="0.7" top="0.75" bottom="0.75" header="0.3" footer="0.3"/>
  <pageSetup scale="78" orientation="portrait" r:id="rId1"/>
  <ignoredErrors>
    <ignoredError sqref="B28:B35 B5:B26 B36:B39 B40" numberStoredAsText="1"/>
    <ignoredError sqref="G28:G35 G5:G26 G36:G39 G40" formula="1"/>
    <ignoredError sqref="H3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C1:P55"/>
  <sheetViews>
    <sheetView showGridLines="0" topLeftCell="C3" zoomScaleNormal="100" workbookViewId="0">
      <selection activeCell="I24" sqref="I24:I25"/>
    </sheetView>
  </sheetViews>
  <sheetFormatPr defaultRowHeight="12.5" x14ac:dyDescent="0.25"/>
  <cols>
    <col min="1" max="1" width="0" style="1" hidden="1" customWidth="1"/>
    <col min="2" max="2" width="8.7265625" style="1"/>
    <col min="3" max="3" width="5.7265625" style="1" customWidth="1"/>
    <col min="4" max="4" width="12.7265625" style="1" customWidth="1"/>
    <col min="5" max="6" width="9.7265625" style="1" customWidth="1"/>
    <col min="7" max="7" width="15.7265625" style="1" customWidth="1"/>
    <col min="8" max="10" width="18.7265625" style="1" customWidth="1"/>
    <col min="11" max="11" width="15.7265625" style="1" customWidth="1"/>
    <col min="12" max="12" width="18.7265625" style="1" customWidth="1"/>
    <col min="13" max="13" width="15.7265625" style="1" customWidth="1"/>
    <col min="14" max="14" width="5.7265625" style="1" customWidth="1"/>
    <col min="15" max="248" width="8.7265625" style="1"/>
    <col min="249" max="249" width="12.54296875" style="1" bestFit="1" customWidth="1"/>
    <col min="250" max="250" width="11.81640625" style="1" bestFit="1" customWidth="1"/>
    <col min="251" max="251" width="8.7265625" style="1"/>
    <col min="252" max="252" width="5.7265625" style="1" customWidth="1"/>
    <col min="253" max="253" width="12.7265625" style="1" customWidth="1"/>
    <col min="254" max="254" width="9.7265625" style="1" customWidth="1"/>
    <col min="255" max="255" width="15.7265625" style="1" customWidth="1"/>
    <col min="256" max="258" width="18.7265625" style="1" customWidth="1"/>
    <col min="259" max="259" width="15.7265625" style="1" customWidth="1"/>
    <col min="260" max="260" width="18.7265625" style="1" customWidth="1"/>
    <col min="261" max="261" width="15.7265625" style="1" customWidth="1"/>
    <col min="262" max="262" width="5.7265625" style="1" customWidth="1"/>
    <col min="263" max="504" width="8.7265625" style="1"/>
    <col min="505" max="505" width="12.54296875" style="1" bestFit="1" customWidth="1"/>
    <col min="506" max="506" width="11.81640625" style="1" bestFit="1" customWidth="1"/>
    <col min="507" max="507" width="8.7265625" style="1"/>
    <col min="508" max="508" width="5.7265625" style="1" customWidth="1"/>
    <col min="509" max="509" width="12.7265625" style="1" customWidth="1"/>
    <col min="510" max="510" width="9.7265625" style="1" customWidth="1"/>
    <col min="511" max="511" width="15.7265625" style="1" customWidth="1"/>
    <col min="512" max="514" width="18.7265625" style="1" customWidth="1"/>
    <col min="515" max="515" width="15.7265625" style="1" customWidth="1"/>
    <col min="516" max="516" width="18.7265625" style="1" customWidth="1"/>
    <col min="517" max="517" width="15.7265625" style="1" customWidth="1"/>
    <col min="518" max="518" width="5.7265625" style="1" customWidth="1"/>
    <col min="519" max="760" width="8.7265625" style="1"/>
    <col min="761" max="761" width="12.54296875" style="1" bestFit="1" customWidth="1"/>
    <col min="762" max="762" width="11.81640625" style="1" bestFit="1" customWidth="1"/>
    <col min="763" max="763" width="8.7265625" style="1"/>
    <col min="764" max="764" width="5.7265625" style="1" customWidth="1"/>
    <col min="765" max="765" width="12.7265625" style="1" customWidth="1"/>
    <col min="766" max="766" width="9.7265625" style="1" customWidth="1"/>
    <col min="767" max="767" width="15.7265625" style="1" customWidth="1"/>
    <col min="768" max="770" width="18.7265625" style="1" customWidth="1"/>
    <col min="771" max="771" width="15.7265625" style="1" customWidth="1"/>
    <col min="772" max="772" width="18.7265625" style="1" customWidth="1"/>
    <col min="773" max="773" width="15.7265625" style="1" customWidth="1"/>
    <col min="774" max="774" width="5.7265625" style="1" customWidth="1"/>
    <col min="775" max="1016" width="8.7265625" style="1"/>
    <col min="1017" max="1017" width="12.54296875" style="1" bestFit="1" customWidth="1"/>
    <col min="1018" max="1018" width="11.81640625" style="1" bestFit="1" customWidth="1"/>
    <col min="1019" max="1019" width="8.7265625" style="1"/>
    <col min="1020" max="1020" width="5.7265625" style="1" customWidth="1"/>
    <col min="1021" max="1021" width="12.7265625" style="1" customWidth="1"/>
    <col min="1022" max="1022" width="9.7265625" style="1" customWidth="1"/>
    <col min="1023" max="1023" width="15.7265625" style="1" customWidth="1"/>
    <col min="1024" max="1026" width="18.7265625" style="1" customWidth="1"/>
    <col min="1027" max="1027" width="15.7265625" style="1" customWidth="1"/>
    <col min="1028" max="1028" width="18.7265625" style="1" customWidth="1"/>
    <col min="1029" max="1029" width="15.7265625" style="1" customWidth="1"/>
    <col min="1030" max="1030" width="5.7265625" style="1" customWidth="1"/>
    <col min="1031" max="1272" width="8.7265625" style="1"/>
    <col min="1273" max="1273" width="12.54296875" style="1" bestFit="1" customWidth="1"/>
    <col min="1274" max="1274" width="11.81640625" style="1" bestFit="1" customWidth="1"/>
    <col min="1275" max="1275" width="8.7265625" style="1"/>
    <col min="1276" max="1276" width="5.7265625" style="1" customWidth="1"/>
    <col min="1277" max="1277" width="12.7265625" style="1" customWidth="1"/>
    <col min="1278" max="1278" width="9.7265625" style="1" customWidth="1"/>
    <col min="1279" max="1279" width="15.7265625" style="1" customWidth="1"/>
    <col min="1280" max="1282" width="18.7265625" style="1" customWidth="1"/>
    <col min="1283" max="1283" width="15.7265625" style="1" customWidth="1"/>
    <col min="1284" max="1284" width="18.7265625" style="1" customWidth="1"/>
    <col min="1285" max="1285" width="15.7265625" style="1" customWidth="1"/>
    <col min="1286" max="1286" width="5.7265625" style="1" customWidth="1"/>
    <col min="1287" max="1528" width="8.7265625" style="1"/>
    <col min="1529" max="1529" width="12.54296875" style="1" bestFit="1" customWidth="1"/>
    <col min="1530" max="1530" width="11.81640625" style="1" bestFit="1" customWidth="1"/>
    <col min="1531" max="1531" width="8.7265625" style="1"/>
    <col min="1532" max="1532" width="5.7265625" style="1" customWidth="1"/>
    <col min="1533" max="1533" width="12.7265625" style="1" customWidth="1"/>
    <col min="1534" max="1534" width="9.7265625" style="1" customWidth="1"/>
    <col min="1535" max="1535" width="15.7265625" style="1" customWidth="1"/>
    <col min="1536" max="1538" width="18.7265625" style="1" customWidth="1"/>
    <col min="1539" max="1539" width="15.7265625" style="1" customWidth="1"/>
    <col min="1540" max="1540" width="18.7265625" style="1" customWidth="1"/>
    <col min="1541" max="1541" width="15.7265625" style="1" customWidth="1"/>
    <col min="1542" max="1542" width="5.7265625" style="1" customWidth="1"/>
    <col min="1543" max="1784" width="8.7265625" style="1"/>
    <col min="1785" max="1785" width="12.54296875" style="1" bestFit="1" customWidth="1"/>
    <col min="1786" max="1786" width="11.81640625" style="1" bestFit="1" customWidth="1"/>
    <col min="1787" max="1787" width="8.7265625" style="1"/>
    <col min="1788" max="1788" width="5.7265625" style="1" customWidth="1"/>
    <col min="1789" max="1789" width="12.7265625" style="1" customWidth="1"/>
    <col min="1790" max="1790" width="9.7265625" style="1" customWidth="1"/>
    <col min="1791" max="1791" width="15.7265625" style="1" customWidth="1"/>
    <col min="1792" max="1794" width="18.7265625" style="1" customWidth="1"/>
    <col min="1795" max="1795" width="15.7265625" style="1" customWidth="1"/>
    <col min="1796" max="1796" width="18.7265625" style="1" customWidth="1"/>
    <col min="1797" max="1797" width="15.7265625" style="1" customWidth="1"/>
    <col min="1798" max="1798" width="5.7265625" style="1" customWidth="1"/>
    <col min="1799" max="2040" width="8.7265625" style="1"/>
    <col min="2041" max="2041" width="12.54296875" style="1" bestFit="1" customWidth="1"/>
    <col min="2042" max="2042" width="11.81640625" style="1" bestFit="1" customWidth="1"/>
    <col min="2043" max="2043" width="8.7265625" style="1"/>
    <col min="2044" max="2044" width="5.7265625" style="1" customWidth="1"/>
    <col min="2045" max="2045" width="12.7265625" style="1" customWidth="1"/>
    <col min="2046" max="2046" width="9.7265625" style="1" customWidth="1"/>
    <col min="2047" max="2047" width="15.7265625" style="1" customWidth="1"/>
    <col min="2048" max="2050" width="18.7265625" style="1" customWidth="1"/>
    <col min="2051" max="2051" width="15.7265625" style="1" customWidth="1"/>
    <col min="2052" max="2052" width="18.7265625" style="1" customWidth="1"/>
    <col min="2053" max="2053" width="15.7265625" style="1" customWidth="1"/>
    <col min="2054" max="2054" width="5.7265625" style="1" customWidth="1"/>
    <col min="2055" max="2296" width="8.7265625" style="1"/>
    <col min="2297" max="2297" width="12.54296875" style="1" bestFit="1" customWidth="1"/>
    <col min="2298" max="2298" width="11.81640625" style="1" bestFit="1" customWidth="1"/>
    <col min="2299" max="2299" width="8.7265625" style="1"/>
    <col min="2300" max="2300" width="5.7265625" style="1" customWidth="1"/>
    <col min="2301" max="2301" width="12.7265625" style="1" customWidth="1"/>
    <col min="2302" max="2302" width="9.7265625" style="1" customWidth="1"/>
    <col min="2303" max="2303" width="15.7265625" style="1" customWidth="1"/>
    <col min="2304" max="2306" width="18.7265625" style="1" customWidth="1"/>
    <col min="2307" max="2307" width="15.7265625" style="1" customWidth="1"/>
    <col min="2308" max="2308" width="18.7265625" style="1" customWidth="1"/>
    <col min="2309" max="2309" width="15.7265625" style="1" customWidth="1"/>
    <col min="2310" max="2310" width="5.7265625" style="1" customWidth="1"/>
    <col min="2311" max="2552" width="8.7265625" style="1"/>
    <col min="2553" max="2553" width="12.54296875" style="1" bestFit="1" customWidth="1"/>
    <col min="2554" max="2554" width="11.81640625" style="1" bestFit="1" customWidth="1"/>
    <col min="2555" max="2555" width="8.7265625" style="1"/>
    <col min="2556" max="2556" width="5.7265625" style="1" customWidth="1"/>
    <col min="2557" max="2557" width="12.7265625" style="1" customWidth="1"/>
    <col min="2558" max="2558" width="9.7265625" style="1" customWidth="1"/>
    <col min="2559" max="2559" width="15.7265625" style="1" customWidth="1"/>
    <col min="2560" max="2562" width="18.7265625" style="1" customWidth="1"/>
    <col min="2563" max="2563" width="15.7265625" style="1" customWidth="1"/>
    <col min="2564" max="2564" width="18.7265625" style="1" customWidth="1"/>
    <col min="2565" max="2565" width="15.7265625" style="1" customWidth="1"/>
    <col min="2566" max="2566" width="5.7265625" style="1" customWidth="1"/>
    <col min="2567" max="2808" width="8.7265625" style="1"/>
    <col min="2809" max="2809" width="12.54296875" style="1" bestFit="1" customWidth="1"/>
    <col min="2810" max="2810" width="11.81640625" style="1" bestFit="1" customWidth="1"/>
    <col min="2811" max="2811" width="8.7265625" style="1"/>
    <col min="2812" max="2812" width="5.7265625" style="1" customWidth="1"/>
    <col min="2813" max="2813" width="12.7265625" style="1" customWidth="1"/>
    <col min="2814" max="2814" width="9.7265625" style="1" customWidth="1"/>
    <col min="2815" max="2815" width="15.7265625" style="1" customWidth="1"/>
    <col min="2816" max="2818" width="18.7265625" style="1" customWidth="1"/>
    <col min="2819" max="2819" width="15.7265625" style="1" customWidth="1"/>
    <col min="2820" max="2820" width="18.7265625" style="1" customWidth="1"/>
    <col min="2821" max="2821" width="15.7265625" style="1" customWidth="1"/>
    <col min="2822" max="2822" width="5.7265625" style="1" customWidth="1"/>
    <col min="2823" max="3064" width="8.7265625" style="1"/>
    <col min="3065" max="3065" width="12.54296875" style="1" bestFit="1" customWidth="1"/>
    <col min="3066" max="3066" width="11.81640625" style="1" bestFit="1" customWidth="1"/>
    <col min="3067" max="3067" width="8.7265625" style="1"/>
    <col min="3068" max="3068" width="5.7265625" style="1" customWidth="1"/>
    <col min="3069" max="3069" width="12.7265625" style="1" customWidth="1"/>
    <col min="3070" max="3070" width="9.7265625" style="1" customWidth="1"/>
    <col min="3071" max="3071" width="15.7265625" style="1" customWidth="1"/>
    <col min="3072" max="3074" width="18.7265625" style="1" customWidth="1"/>
    <col min="3075" max="3075" width="15.7265625" style="1" customWidth="1"/>
    <col min="3076" max="3076" width="18.7265625" style="1" customWidth="1"/>
    <col min="3077" max="3077" width="15.7265625" style="1" customWidth="1"/>
    <col min="3078" max="3078" width="5.7265625" style="1" customWidth="1"/>
    <col min="3079" max="3320" width="8.7265625" style="1"/>
    <col min="3321" max="3321" width="12.54296875" style="1" bestFit="1" customWidth="1"/>
    <col min="3322" max="3322" width="11.81640625" style="1" bestFit="1" customWidth="1"/>
    <col min="3323" max="3323" width="8.7265625" style="1"/>
    <col min="3324" max="3324" width="5.7265625" style="1" customWidth="1"/>
    <col min="3325" max="3325" width="12.7265625" style="1" customWidth="1"/>
    <col min="3326" max="3326" width="9.7265625" style="1" customWidth="1"/>
    <col min="3327" max="3327" width="15.7265625" style="1" customWidth="1"/>
    <col min="3328" max="3330" width="18.7265625" style="1" customWidth="1"/>
    <col min="3331" max="3331" width="15.7265625" style="1" customWidth="1"/>
    <col min="3332" max="3332" width="18.7265625" style="1" customWidth="1"/>
    <col min="3333" max="3333" width="15.7265625" style="1" customWidth="1"/>
    <col min="3334" max="3334" width="5.7265625" style="1" customWidth="1"/>
    <col min="3335" max="3576" width="8.7265625" style="1"/>
    <col min="3577" max="3577" width="12.54296875" style="1" bestFit="1" customWidth="1"/>
    <col min="3578" max="3578" width="11.81640625" style="1" bestFit="1" customWidth="1"/>
    <col min="3579" max="3579" width="8.7265625" style="1"/>
    <col min="3580" max="3580" width="5.7265625" style="1" customWidth="1"/>
    <col min="3581" max="3581" width="12.7265625" style="1" customWidth="1"/>
    <col min="3582" max="3582" width="9.7265625" style="1" customWidth="1"/>
    <col min="3583" max="3583" width="15.7265625" style="1" customWidth="1"/>
    <col min="3584" max="3586" width="18.7265625" style="1" customWidth="1"/>
    <col min="3587" max="3587" width="15.7265625" style="1" customWidth="1"/>
    <col min="3588" max="3588" width="18.7265625" style="1" customWidth="1"/>
    <col min="3589" max="3589" width="15.7265625" style="1" customWidth="1"/>
    <col min="3590" max="3590" width="5.7265625" style="1" customWidth="1"/>
    <col min="3591" max="3832" width="8.7265625" style="1"/>
    <col min="3833" max="3833" width="12.54296875" style="1" bestFit="1" customWidth="1"/>
    <col min="3834" max="3834" width="11.81640625" style="1" bestFit="1" customWidth="1"/>
    <col min="3835" max="3835" width="8.7265625" style="1"/>
    <col min="3836" max="3836" width="5.7265625" style="1" customWidth="1"/>
    <col min="3837" max="3837" width="12.7265625" style="1" customWidth="1"/>
    <col min="3838" max="3838" width="9.7265625" style="1" customWidth="1"/>
    <col min="3839" max="3839" width="15.7265625" style="1" customWidth="1"/>
    <col min="3840" max="3842" width="18.7265625" style="1" customWidth="1"/>
    <col min="3843" max="3843" width="15.7265625" style="1" customWidth="1"/>
    <col min="3844" max="3844" width="18.7265625" style="1" customWidth="1"/>
    <col min="3845" max="3845" width="15.7265625" style="1" customWidth="1"/>
    <col min="3846" max="3846" width="5.7265625" style="1" customWidth="1"/>
    <col min="3847" max="4088" width="8.7265625" style="1"/>
    <col min="4089" max="4089" width="12.54296875" style="1" bestFit="1" customWidth="1"/>
    <col min="4090" max="4090" width="11.81640625" style="1" bestFit="1" customWidth="1"/>
    <col min="4091" max="4091" width="8.7265625" style="1"/>
    <col min="4092" max="4092" width="5.7265625" style="1" customWidth="1"/>
    <col min="4093" max="4093" width="12.7265625" style="1" customWidth="1"/>
    <col min="4094" max="4094" width="9.7265625" style="1" customWidth="1"/>
    <col min="4095" max="4095" width="15.7265625" style="1" customWidth="1"/>
    <col min="4096" max="4098" width="18.7265625" style="1" customWidth="1"/>
    <col min="4099" max="4099" width="15.7265625" style="1" customWidth="1"/>
    <col min="4100" max="4100" width="18.7265625" style="1" customWidth="1"/>
    <col min="4101" max="4101" width="15.7265625" style="1" customWidth="1"/>
    <col min="4102" max="4102" width="5.7265625" style="1" customWidth="1"/>
    <col min="4103" max="4344" width="8.7265625" style="1"/>
    <col min="4345" max="4345" width="12.54296875" style="1" bestFit="1" customWidth="1"/>
    <col min="4346" max="4346" width="11.81640625" style="1" bestFit="1" customWidth="1"/>
    <col min="4347" max="4347" width="8.7265625" style="1"/>
    <col min="4348" max="4348" width="5.7265625" style="1" customWidth="1"/>
    <col min="4349" max="4349" width="12.7265625" style="1" customWidth="1"/>
    <col min="4350" max="4350" width="9.7265625" style="1" customWidth="1"/>
    <col min="4351" max="4351" width="15.7265625" style="1" customWidth="1"/>
    <col min="4352" max="4354" width="18.7265625" style="1" customWidth="1"/>
    <col min="4355" max="4355" width="15.7265625" style="1" customWidth="1"/>
    <col min="4356" max="4356" width="18.7265625" style="1" customWidth="1"/>
    <col min="4357" max="4357" width="15.7265625" style="1" customWidth="1"/>
    <col min="4358" max="4358" width="5.7265625" style="1" customWidth="1"/>
    <col min="4359" max="4600" width="8.7265625" style="1"/>
    <col min="4601" max="4601" width="12.54296875" style="1" bestFit="1" customWidth="1"/>
    <col min="4602" max="4602" width="11.81640625" style="1" bestFit="1" customWidth="1"/>
    <col min="4603" max="4603" width="8.7265625" style="1"/>
    <col min="4604" max="4604" width="5.7265625" style="1" customWidth="1"/>
    <col min="4605" max="4605" width="12.7265625" style="1" customWidth="1"/>
    <col min="4606" max="4606" width="9.7265625" style="1" customWidth="1"/>
    <col min="4607" max="4607" width="15.7265625" style="1" customWidth="1"/>
    <col min="4608" max="4610" width="18.7265625" style="1" customWidth="1"/>
    <col min="4611" max="4611" width="15.7265625" style="1" customWidth="1"/>
    <col min="4612" max="4612" width="18.7265625" style="1" customWidth="1"/>
    <col min="4613" max="4613" width="15.7265625" style="1" customWidth="1"/>
    <col min="4614" max="4614" width="5.7265625" style="1" customWidth="1"/>
    <col min="4615" max="4856" width="8.7265625" style="1"/>
    <col min="4857" max="4857" width="12.54296875" style="1" bestFit="1" customWidth="1"/>
    <col min="4858" max="4858" width="11.81640625" style="1" bestFit="1" customWidth="1"/>
    <col min="4859" max="4859" width="8.7265625" style="1"/>
    <col min="4860" max="4860" width="5.7265625" style="1" customWidth="1"/>
    <col min="4861" max="4861" width="12.7265625" style="1" customWidth="1"/>
    <col min="4862" max="4862" width="9.7265625" style="1" customWidth="1"/>
    <col min="4863" max="4863" width="15.7265625" style="1" customWidth="1"/>
    <col min="4864" max="4866" width="18.7265625" style="1" customWidth="1"/>
    <col min="4867" max="4867" width="15.7265625" style="1" customWidth="1"/>
    <col min="4868" max="4868" width="18.7265625" style="1" customWidth="1"/>
    <col min="4869" max="4869" width="15.7265625" style="1" customWidth="1"/>
    <col min="4870" max="4870" width="5.7265625" style="1" customWidth="1"/>
    <col min="4871" max="5112" width="8.7265625" style="1"/>
    <col min="5113" max="5113" width="12.54296875" style="1" bestFit="1" customWidth="1"/>
    <col min="5114" max="5114" width="11.81640625" style="1" bestFit="1" customWidth="1"/>
    <col min="5115" max="5115" width="8.7265625" style="1"/>
    <col min="5116" max="5116" width="5.7265625" style="1" customWidth="1"/>
    <col min="5117" max="5117" width="12.7265625" style="1" customWidth="1"/>
    <col min="5118" max="5118" width="9.7265625" style="1" customWidth="1"/>
    <col min="5119" max="5119" width="15.7265625" style="1" customWidth="1"/>
    <col min="5120" max="5122" width="18.7265625" style="1" customWidth="1"/>
    <col min="5123" max="5123" width="15.7265625" style="1" customWidth="1"/>
    <col min="5124" max="5124" width="18.7265625" style="1" customWidth="1"/>
    <col min="5125" max="5125" width="15.7265625" style="1" customWidth="1"/>
    <col min="5126" max="5126" width="5.7265625" style="1" customWidth="1"/>
    <col min="5127" max="5368" width="8.7265625" style="1"/>
    <col min="5369" max="5369" width="12.54296875" style="1" bestFit="1" customWidth="1"/>
    <col min="5370" max="5370" width="11.81640625" style="1" bestFit="1" customWidth="1"/>
    <col min="5371" max="5371" width="8.7265625" style="1"/>
    <col min="5372" max="5372" width="5.7265625" style="1" customWidth="1"/>
    <col min="5373" max="5373" width="12.7265625" style="1" customWidth="1"/>
    <col min="5374" max="5374" width="9.7265625" style="1" customWidth="1"/>
    <col min="5375" max="5375" width="15.7265625" style="1" customWidth="1"/>
    <col min="5376" max="5378" width="18.7265625" style="1" customWidth="1"/>
    <col min="5379" max="5379" width="15.7265625" style="1" customWidth="1"/>
    <col min="5380" max="5380" width="18.7265625" style="1" customWidth="1"/>
    <col min="5381" max="5381" width="15.7265625" style="1" customWidth="1"/>
    <col min="5382" max="5382" width="5.7265625" style="1" customWidth="1"/>
    <col min="5383" max="5624" width="8.7265625" style="1"/>
    <col min="5625" max="5625" width="12.54296875" style="1" bestFit="1" customWidth="1"/>
    <col min="5626" max="5626" width="11.81640625" style="1" bestFit="1" customWidth="1"/>
    <col min="5627" max="5627" width="8.7265625" style="1"/>
    <col min="5628" max="5628" width="5.7265625" style="1" customWidth="1"/>
    <col min="5629" max="5629" width="12.7265625" style="1" customWidth="1"/>
    <col min="5630" max="5630" width="9.7265625" style="1" customWidth="1"/>
    <col min="5631" max="5631" width="15.7265625" style="1" customWidth="1"/>
    <col min="5632" max="5634" width="18.7265625" style="1" customWidth="1"/>
    <col min="5635" max="5635" width="15.7265625" style="1" customWidth="1"/>
    <col min="5636" max="5636" width="18.7265625" style="1" customWidth="1"/>
    <col min="5637" max="5637" width="15.7265625" style="1" customWidth="1"/>
    <col min="5638" max="5638" width="5.7265625" style="1" customWidth="1"/>
    <col min="5639" max="5880" width="8.7265625" style="1"/>
    <col min="5881" max="5881" width="12.54296875" style="1" bestFit="1" customWidth="1"/>
    <col min="5882" max="5882" width="11.81640625" style="1" bestFit="1" customWidth="1"/>
    <col min="5883" max="5883" width="8.7265625" style="1"/>
    <col min="5884" max="5884" width="5.7265625" style="1" customWidth="1"/>
    <col min="5885" max="5885" width="12.7265625" style="1" customWidth="1"/>
    <col min="5886" max="5886" width="9.7265625" style="1" customWidth="1"/>
    <col min="5887" max="5887" width="15.7265625" style="1" customWidth="1"/>
    <col min="5888" max="5890" width="18.7265625" style="1" customWidth="1"/>
    <col min="5891" max="5891" width="15.7265625" style="1" customWidth="1"/>
    <col min="5892" max="5892" width="18.7265625" style="1" customWidth="1"/>
    <col min="5893" max="5893" width="15.7265625" style="1" customWidth="1"/>
    <col min="5894" max="5894" width="5.7265625" style="1" customWidth="1"/>
    <col min="5895" max="6136" width="8.7265625" style="1"/>
    <col min="6137" max="6137" width="12.54296875" style="1" bestFit="1" customWidth="1"/>
    <col min="6138" max="6138" width="11.81640625" style="1" bestFit="1" customWidth="1"/>
    <col min="6139" max="6139" width="8.7265625" style="1"/>
    <col min="6140" max="6140" width="5.7265625" style="1" customWidth="1"/>
    <col min="6141" max="6141" width="12.7265625" style="1" customWidth="1"/>
    <col min="6142" max="6142" width="9.7265625" style="1" customWidth="1"/>
    <col min="6143" max="6143" width="15.7265625" style="1" customWidth="1"/>
    <col min="6144" max="6146" width="18.7265625" style="1" customWidth="1"/>
    <col min="6147" max="6147" width="15.7265625" style="1" customWidth="1"/>
    <col min="6148" max="6148" width="18.7265625" style="1" customWidth="1"/>
    <col min="6149" max="6149" width="15.7265625" style="1" customWidth="1"/>
    <col min="6150" max="6150" width="5.7265625" style="1" customWidth="1"/>
    <col min="6151" max="6392" width="8.7265625" style="1"/>
    <col min="6393" max="6393" width="12.54296875" style="1" bestFit="1" customWidth="1"/>
    <col min="6394" max="6394" width="11.81640625" style="1" bestFit="1" customWidth="1"/>
    <col min="6395" max="6395" width="8.7265625" style="1"/>
    <col min="6396" max="6396" width="5.7265625" style="1" customWidth="1"/>
    <col min="6397" max="6397" width="12.7265625" style="1" customWidth="1"/>
    <col min="6398" max="6398" width="9.7265625" style="1" customWidth="1"/>
    <col min="6399" max="6399" width="15.7265625" style="1" customWidth="1"/>
    <col min="6400" max="6402" width="18.7265625" style="1" customWidth="1"/>
    <col min="6403" max="6403" width="15.7265625" style="1" customWidth="1"/>
    <col min="6404" max="6404" width="18.7265625" style="1" customWidth="1"/>
    <col min="6405" max="6405" width="15.7265625" style="1" customWidth="1"/>
    <col min="6406" max="6406" width="5.7265625" style="1" customWidth="1"/>
    <col min="6407" max="6648" width="8.7265625" style="1"/>
    <col min="6649" max="6649" width="12.54296875" style="1" bestFit="1" customWidth="1"/>
    <col min="6650" max="6650" width="11.81640625" style="1" bestFit="1" customWidth="1"/>
    <col min="6651" max="6651" width="8.7265625" style="1"/>
    <col min="6652" max="6652" width="5.7265625" style="1" customWidth="1"/>
    <col min="6653" max="6653" width="12.7265625" style="1" customWidth="1"/>
    <col min="6654" max="6654" width="9.7265625" style="1" customWidth="1"/>
    <col min="6655" max="6655" width="15.7265625" style="1" customWidth="1"/>
    <col min="6656" max="6658" width="18.7265625" style="1" customWidth="1"/>
    <col min="6659" max="6659" width="15.7265625" style="1" customWidth="1"/>
    <col min="6660" max="6660" width="18.7265625" style="1" customWidth="1"/>
    <col min="6661" max="6661" width="15.7265625" style="1" customWidth="1"/>
    <col min="6662" max="6662" width="5.7265625" style="1" customWidth="1"/>
    <col min="6663" max="6904" width="8.7265625" style="1"/>
    <col min="6905" max="6905" width="12.54296875" style="1" bestFit="1" customWidth="1"/>
    <col min="6906" max="6906" width="11.81640625" style="1" bestFit="1" customWidth="1"/>
    <col min="6907" max="6907" width="8.7265625" style="1"/>
    <col min="6908" max="6908" width="5.7265625" style="1" customWidth="1"/>
    <col min="6909" max="6909" width="12.7265625" style="1" customWidth="1"/>
    <col min="6910" max="6910" width="9.7265625" style="1" customWidth="1"/>
    <col min="6911" max="6911" width="15.7265625" style="1" customWidth="1"/>
    <col min="6912" max="6914" width="18.7265625" style="1" customWidth="1"/>
    <col min="6915" max="6915" width="15.7265625" style="1" customWidth="1"/>
    <col min="6916" max="6916" width="18.7265625" style="1" customWidth="1"/>
    <col min="6917" max="6917" width="15.7265625" style="1" customWidth="1"/>
    <col min="6918" max="6918" width="5.7265625" style="1" customWidth="1"/>
    <col min="6919" max="7160" width="8.7265625" style="1"/>
    <col min="7161" max="7161" width="12.54296875" style="1" bestFit="1" customWidth="1"/>
    <col min="7162" max="7162" width="11.81640625" style="1" bestFit="1" customWidth="1"/>
    <col min="7163" max="7163" width="8.7265625" style="1"/>
    <col min="7164" max="7164" width="5.7265625" style="1" customWidth="1"/>
    <col min="7165" max="7165" width="12.7265625" style="1" customWidth="1"/>
    <col min="7166" max="7166" width="9.7265625" style="1" customWidth="1"/>
    <col min="7167" max="7167" width="15.7265625" style="1" customWidth="1"/>
    <col min="7168" max="7170" width="18.7265625" style="1" customWidth="1"/>
    <col min="7171" max="7171" width="15.7265625" style="1" customWidth="1"/>
    <col min="7172" max="7172" width="18.7265625" style="1" customWidth="1"/>
    <col min="7173" max="7173" width="15.7265625" style="1" customWidth="1"/>
    <col min="7174" max="7174" width="5.7265625" style="1" customWidth="1"/>
    <col min="7175" max="7416" width="8.7265625" style="1"/>
    <col min="7417" max="7417" width="12.54296875" style="1" bestFit="1" customWidth="1"/>
    <col min="7418" max="7418" width="11.81640625" style="1" bestFit="1" customWidth="1"/>
    <col min="7419" max="7419" width="8.7265625" style="1"/>
    <col min="7420" max="7420" width="5.7265625" style="1" customWidth="1"/>
    <col min="7421" max="7421" width="12.7265625" style="1" customWidth="1"/>
    <col min="7422" max="7422" width="9.7265625" style="1" customWidth="1"/>
    <col min="7423" max="7423" width="15.7265625" style="1" customWidth="1"/>
    <col min="7424" max="7426" width="18.7265625" style="1" customWidth="1"/>
    <col min="7427" max="7427" width="15.7265625" style="1" customWidth="1"/>
    <col min="7428" max="7428" width="18.7265625" style="1" customWidth="1"/>
    <col min="7429" max="7429" width="15.7265625" style="1" customWidth="1"/>
    <col min="7430" max="7430" width="5.7265625" style="1" customWidth="1"/>
    <col min="7431" max="7672" width="8.7265625" style="1"/>
    <col min="7673" max="7673" width="12.54296875" style="1" bestFit="1" customWidth="1"/>
    <col min="7674" max="7674" width="11.81640625" style="1" bestFit="1" customWidth="1"/>
    <col min="7675" max="7675" width="8.7265625" style="1"/>
    <col min="7676" max="7676" width="5.7265625" style="1" customWidth="1"/>
    <col min="7677" max="7677" width="12.7265625" style="1" customWidth="1"/>
    <col min="7678" max="7678" width="9.7265625" style="1" customWidth="1"/>
    <col min="7679" max="7679" width="15.7265625" style="1" customWidth="1"/>
    <col min="7680" max="7682" width="18.7265625" style="1" customWidth="1"/>
    <col min="7683" max="7683" width="15.7265625" style="1" customWidth="1"/>
    <col min="7684" max="7684" width="18.7265625" style="1" customWidth="1"/>
    <col min="7685" max="7685" width="15.7265625" style="1" customWidth="1"/>
    <col min="7686" max="7686" width="5.7265625" style="1" customWidth="1"/>
    <col min="7687" max="7928" width="8.7265625" style="1"/>
    <col min="7929" max="7929" width="12.54296875" style="1" bestFit="1" customWidth="1"/>
    <col min="7930" max="7930" width="11.81640625" style="1" bestFit="1" customWidth="1"/>
    <col min="7931" max="7931" width="8.7265625" style="1"/>
    <col min="7932" max="7932" width="5.7265625" style="1" customWidth="1"/>
    <col min="7933" max="7933" width="12.7265625" style="1" customWidth="1"/>
    <col min="7934" max="7934" width="9.7265625" style="1" customWidth="1"/>
    <col min="7935" max="7935" width="15.7265625" style="1" customWidth="1"/>
    <col min="7936" max="7938" width="18.7265625" style="1" customWidth="1"/>
    <col min="7939" max="7939" width="15.7265625" style="1" customWidth="1"/>
    <col min="7940" max="7940" width="18.7265625" style="1" customWidth="1"/>
    <col min="7941" max="7941" width="15.7265625" style="1" customWidth="1"/>
    <col min="7942" max="7942" width="5.7265625" style="1" customWidth="1"/>
    <col min="7943" max="8184" width="8.7265625" style="1"/>
    <col min="8185" max="8185" width="12.54296875" style="1" bestFit="1" customWidth="1"/>
    <col min="8186" max="8186" width="11.81640625" style="1" bestFit="1" customWidth="1"/>
    <col min="8187" max="8187" width="8.7265625" style="1"/>
    <col min="8188" max="8188" width="5.7265625" style="1" customWidth="1"/>
    <col min="8189" max="8189" width="12.7265625" style="1" customWidth="1"/>
    <col min="8190" max="8190" width="9.7265625" style="1" customWidth="1"/>
    <col min="8191" max="8191" width="15.7265625" style="1" customWidth="1"/>
    <col min="8192" max="8194" width="18.7265625" style="1" customWidth="1"/>
    <col min="8195" max="8195" width="15.7265625" style="1" customWidth="1"/>
    <col min="8196" max="8196" width="18.7265625" style="1" customWidth="1"/>
    <col min="8197" max="8197" width="15.7265625" style="1" customWidth="1"/>
    <col min="8198" max="8198" width="5.7265625" style="1" customWidth="1"/>
    <col min="8199" max="8440" width="8.7265625" style="1"/>
    <col min="8441" max="8441" width="12.54296875" style="1" bestFit="1" customWidth="1"/>
    <col min="8442" max="8442" width="11.81640625" style="1" bestFit="1" customWidth="1"/>
    <col min="8443" max="8443" width="8.7265625" style="1"/>
    <col min="8444" max="8444" width="5.7265625" style="1" customWidth="1"/>
    <col min="8445" max="8445" width="12.7265625" style="1" customWidth="1"/>
    <col min="8446" max="8446" width="9.7265625" style="1" customWidth="1"/>
    <col min="8447" max="8447" width="15.7265625" style="1" customWidth="1"/>
    <col min="8448" max="8450" width="18.7265625" style="1" customWidth="1"/>
    <col min="8451" max="8451" width="15.7265625" style="1" customWidth="1"/>
    <col min="8452" max="8452" width="18.7265625" style="1" customWidth="1"/>
    <col min="8453" max="8453" width="15.7265625" style="1" customWidth="1"/>
    <col min="8454" max="8454" width="5.7265625" style="1" customWidth="1"/>
    <col min="8455" max="8696" width="8.7265625" style="1"/>
    <col min="8697" max="8697" width="12.54296875" style="1" bestFit="1" customWidth="1"/>
    <col min="8698" max="8698" width="11.81640625" style="1" bestFit="1" customWidth="1"/>
    <col min="8699" max="8699" width="8.7265625" style="1"/>
    <col min="8700" max="8700" width="5.7265625" style="1" customWidth="1"/>
    <col min="8701" max="8701" width="12.7265625" style="1" customWidth="1"/>
    <col min="8702" max="8702" width="9.7265625" style="1" customWidth="1"/>
    <col min="8703" max="8703" width="15.7265625" style="1" customWidth="1"/>
    <col min="8704" max="8706" width="18.7265625" style="1" customWidth="1"/>
    <col min="8707" max="8707" width="15.7265625" style="1" customWidth="1"/>
    <col min="8708" max="8708" width="18.7265625" style="1" customWidth="1"/>
    <col min="8709" max="8709" width="15.7265625" style="1" customWidth="1"/>
    <col min="8710" max="8710" width="5.7265625" style="1" customWidth="1"/>
    <col min="8711" max="8952" width="8.7265625" style="1"/>
    <col min="8953" max="8953" width="12.54296875" style="1" bestFit="1" customWidth="1"/>
    <col min="8954" max="8954" width="11.81640625" style="1" bestFit="1" customWidth="1"/>
    <col min="8955" max="8955" width="8.7265625" style="1"/>
    <col min="8956" max="8956" width="5.7265625" style="1" customWidth="1"/>
    <col min="8957" max="8957" width="12.7265625" style="1" customWidth="1"/>
    <col min="8958" max="8958" width="9.7265625" style="1" customWidth="1"/>
    <col min="8959" max="8959" width="15.7265625" style="1" customWidth="1"/>
    <col min="8960" max="8962" width="18.7265625" style="1" customWidth="1"/>
    <col min="8963" max="8963" width="15.7265625" style="1" customWidth="1"/>
    <col min="8964" max="8964" width="18.7265625" style="1" customWidth="1"/>
    <col min="8965" max="8965" width="15.7265625" style="1" customWidth="1"/>
    <col min="8966" max="8966" width="5.7265625" style="1" customWidth="1"/>
    <col min="8967" max="9208" width="8.7265625" style="1"/>
    <col min="9209" max="9209" width="12.54296875" style="1" bestFit="1" customWidth="1"/>
    <col min="9210" max="9210" width="11.81640625" style="1" bestFit="1" customWidth="1"/>
    <col min="9211" max="9211" width="8.7265625" style="1"/>
    <col min="9212" max="9212" width="5.7265625" style="1" customWidth="1"/>
    <col min="9213" max="9213" width="12.7265625" style="1" customWidth="1"/>
    <col min="9214" max="9214" width="9.7265625" style="1" customWidth="1"/>
    <col min="9215" max="9215" width="15.7265625" style="1" customWidth="1"/>
    <col min="9216" max="9218" width="18.7265625" style="1" customWidth="1"/>
    <col min="9219" max="9219" width="15.7265625" style="1" customWidth="1"/>
    <col min="9220" max="9220" width="18.7265625" style="1" customWidth="1"/>
    <col min="9221" max="9221" width="15.7265625" style="1" customWidth="1"/>
    <col min="9222" max="9222" width="5.7265625" style="1" customWidth="1"/>
    <col min="9223" max="9464" width="8.7265625" style="1"/>
    <col min="9465" max="9465" width="12.54296875" style="1" bestFit="1" customWidth="1"/>
    <col min="9466" max="9466" width="11.81640625" style="1" bestFit="1" customWidth="1"/>
    <col min="9467" max="9467" width="8.7265625" style="1"/>
    <col min="9468" max="9468" width="5.7265625" style="1" customWidth="1"/>
    <col min="9469" max="9469" width="12.7265625" style="1" customWidth="1"/>
    <col min="9470" max="9470" width="9.7265625" style="1" customWidth="1"/>
    <col min="9471" max="9471" width="15.7265625" style="1" customWidth="1"/>
    <col min="9472" max="9474" width="18.7265625" style="1" customWidth="1"/>
    <col min="9475" max="9475" width="15.7265625" style="1" customWidth="1"/>
    <col min="9476" max="9476" width="18.7265625" style="1" customWidth="1"/>
    <col min="9477" max="9477" width="15.7265625" style="1" customWidth="1"/>
    <col min="9478" max="9478" width="5.7265625" style="1" customWidth="1"/>
    <col min="9479" max="9720" width="8.7265625" style="1"/>
    <col min="9721" max="9721" width="12.54296875" style="1" bestFit="1" customWidth="1"/>
    <col min="9722" max="9722" width="11.81640625" style="1" bestFit="1" customWidth="1"/>
    <col min="9723" max="9723" width="8.7265625" style="1"/>
    <col min="9724" max="9724" width="5.7265625" style="1" customWidth="1"/>
    <col min="9725" max="9725" width="12.7265625" style="1" customWidth="1"/>
    <col min="9726" max="9726" width="9.7265625" style="1" customWidth="1"/>
    <col min="9727" max="9727" width="15.7265625" style="1" customWidth="1"/>
    <col min="9728" max="9730" width="18.7265625" style="1" customWidth="1"/>
    <col min="9731" max="9731" width="15.7265625" style="1" customWidth="1"/>
    <col min="9732" max="9732" width="18.7265625" style="1" customWidth="1"/>
    <col min="9733" max="9733" width="15.7265625" style="1" customWidth="1"/>
    <col min="9734" max="9734" width="5.7265625" style="1" customWidth="1"/>
    <col min="9735" max="9976" width="8.7265625" style="1"/>
    <col min="9977" max="9977" width="12.54296875" style="1" bestFit="1" customWidth="1"/>
    <col min="9978" max="9978" width="11.81640625" style="1" bestFit="1" customWidth="1"/>
    <col min="9979" max="9979" width="8.7265625" style="1"/>
    <col min="9980" max="9980" width="5.7265625" style="1" customWidth="1"/>
    <col min="9981" max="9981" width="12.7265625" style="1" customWidth="1"/>
    <col min="9982" max="9982" width="9.7265625" style="1" customWidth="1"/>
    <col min="9983" max="9983" width="15.7265625" style="1" customWidth="1"/>
    <col min="9984" max="9986" width="18.7265625" style="1" customWidth="1"/>
    <col min="9987" max="9987" width="15.7265625" style="1" customWidth="1"/>
    <col min="9988" max="9988" width="18.7265625" style="1" customWidth="1"/>
    <col min="9989" max="9989" width="15.7265625" style="1" customWidth="1"/>
    <col min="9990" max="9990" width="5.7265625" style="1" customWidth="1"/>
    <col min="9991" max="10232" width="8.7265625" style="1"/>
    <col min="10233" max="10233" width="12.54296875" style="1" bestFit="1" customWidth="1"/>
    <col min="10234" max="10234" width="11.81640625" style="1" bestFit="1" customWidth="1"/>
    <col min="10235" max="10235" width="8.7265625" style="1"/>
    <col min="10236" max="10236" width="5.7265625" style="1" customWidth="1"/>
    <col min="10237" max="10237" width="12.7265625" style="1" customWidth="1"/>
    <col min="10238" max="10238" width="9.7265625" style="1" customWidth="1"/>
    <col min="10239" max="10239" width="15.7265625" style="1" customWidth="1"/>
    <col min="10240" max="10242" width="18.7265625" style="1" customWidth="1"/>
    <col min="10243" max="10243" width="15.7265625" style="1" customWidth="1"/>
    <col min="10244" max="10244" width="18.7265625" style="1" customWidth="1"/>
    <col min="10245" max="10245" width="15.7265625" style="1" customWidth="1"/>
    <col min="10246" max="10246" width="5.7265625" style="1" customWidth="1"/>
    <col min="10247" max="10488" width="8.7265625" style="1"/>
    <col min="10489" max="10489" width="12.54296875" style="1" bestFit="1" customWidth="1"/>
    <col min="10490" max="10490" width="11.81640625" style="1" bestFit="1" customWidth="1"/>
    <col min="10491" max="10491" width="8.7265625" style="1"/>
    <col min="10492" max="10492" width="5.7265625" style="1" customWidth="1"/>
    <col min="10493" max="10493" width="12.7265625" style="1" customWidth="1"/>
    <col min="10494" max="10494" width="9.7265625" style="1" customWidth="1"/>
    <col min="10495" max="10495" width="15.7265625" style="1" customWidth="1"/>
    <col min="10496" max="10498" width="18.7265625" style="1" customWidth="1"/>
    <col min="10499" max="10499" width="15.7265625" style="1" customWidth="1"/>
    <col min="10500" max="10500" width="18.7265625" style="1" customWidth="1"/>
    <col min="10501" max="10501" width="15.7265625" style="1" customWidth="1"/>
    <col min="10502" max="10502" width="5.7265625" style="1" customWidth="1"/>
    <col min="10503" max="10744" width="8.7265625" style="1"/>
    <col min="10745" max="10745" width="12.54296875" style="1" bestFit="1" customWidth="1"/>
    <col min="10746" max="10746" width="11.81640625" style="1" bestFit="1" customWidth="1"/>
    <col min="10747" max="10747" width="8.7265625" style="1"/>
    <col min="10748" max="10748" width="5.7265625" style="1" customWidth="1"/>
    <col min="10749" max="10749" width="12.7265625" style="1" customWidth="1"/>
    <col min="10750" max="10750" width="9.7265625" style="1" customWidth="1"/>
    <col min="10751" max="10751" width="15.7265625" style="1" customWidth="1"/>
    <col min="10752" max="10754" width="18.7265625" style="1" customWidth="1"/>
    <col min="10755" max="10755" width="15.7265625" style="1" customWidth="1"/>
    <col min="10756" max="10756" width="18.7265625" style="1" customWidth="1"/>
    <col min="10757" max="10757" width="15.7265625" style="1" customWidth="1"/>
    <col min="10758" max="10758" width="5.7265625" style="1" customWidth="1"/>
    <col min="10759" max="11000" width="8.7265625" style="1"/>
    <col min="11001" max="11001" width="12.54296875" style="1" bestFit="1" customWidth="1"/>
    <col min="11002" max="11002" width="11.81640625" style="1" bestFit="1" customWidth="1"/>
    <col min="11003" max="11003" width="8.7265625" style="1"/>
    <col min="11004" max="11004" width="5.7265625" style="1" customWidth="1"/>
    <col min="11005" max="11005" width="12.7265625" style="1" customWidth="1"/>
    <col min="11006" max="11006" width="9.7265625" style="1" customWidth="1"/>
    <col min="11007" max="11007" width="15.7265625" style="1" customWidth="1"/>
    <col min="11008" max="11010" width="18.7265625" style="1" customWidth="1"/>
    <col min="11011" max="11011" width="15.7265625" style="1" customWidth="1"/>
    <col min="11012" max="11012" width="18.7265625" style="1" customWidth="1"/>
    <col min="11013" max="11013" width="15.7265625" style="1" customWidth="1"/>
    <col min="11014" max="11014" width="5.7265625" style="1" customWidth="1"/>
    <col min="11015" max="11256" width="8.7265625" style="1"/>
    <col min="11257" max="11257" width="12.54296875" style="1" bestFit="1" customWidth="1"/>
    <col min="11258" max="11258" width="11.81640625" style="1" bestFit="1" customWidth="1"/>
    <col min="11259" max="11259" width="8.7265625" style="1"/>
    <col min="11260" max="11260" width="5.7265625" style="1" customWidth="1"/>
    <col min="11261" max="11261" width="12.7265625" style="1" customWidth="1"/>
    <col min="11262" max="11262" width="9.7265625" style="1" customWidth="1"/>
    <col min="11263" max="11263" width="15.7265625" style="1" customWidth="1"/>
    <col min="11264" max="11266" width="18.7265625" style="1" customWidth="1"/>
    <col min="11267" max="11267" width="15.7265625" style="1" customWidth="1"/>
    <col min="11268" max="11268" width="18.7265625" style="1" customWidth="1"/>
    <col min="11269" max="11269" width="15.7265625" style="1" customWidth="1"/>
    <col min="11270" max="11270" width="5.7265625" style="1" customWidth="1"/>
    <col min="11271" max="11512" width="8.7265625" style="1"/>
    <col min="11513" max="11513" width="12.54296875" style="1" bestFit="1" customWidth="1"/>
    <col min="11514" max="11514" width="11.81640625" style="1" bestFit="1" customWidth="1"/>
    <col min="11515" max="11515" width="8.7265625" style="1"/>
    <col min="11516" max="11516" width="5.7265625" style="1" customWidth="1"/>
    <col min="11517" max="11517" width="12.7265625" style="1" customWidth="1"/>
    <col min="11518" max="11518" width="9.7265625" style="1" customWidth="1"/>
    <col min="11519" max="11519" width="15.7265625" style="1" customWidth="1"/>
    <col min="11520" max="11522" width="18.7265625" style="1" customWidth="1"/>
    <col min="11523" max="11523" width="15.7265625" style="1" customWidth="1"/>
    <col min="11524" max="11524" width="18.7265625" style="1" customWidth="1"/>
    <col min="11525" max="11525" width="15.7265625" style="1" customWidth="1"/>
    <col min="11526" max="11526" width="5.7265625" style="1" customWidth="1"/>
    <col min="11527" max="11768" width="8.7265625" style="1"/>
    <col min="11769" max="11769" width="12.54296875" style="1" bestFit="1" customWidth="1"/>
    <col min="11770" max="11770" width="11.81640625" style="1" bestFit="1" customWidth="1"/>
    <col min="11771" max="11771" width="8.7265625" style="1"/>
    <col min="11772" max="11772" width="5.7265625" style="1" customWidth="1"/>
    <col min="11773" max="11773" width="12.7265625" style="1" customWidth="1"/>
    <col min="11774" max="11774" width="9.7265625" style="1" customWidth="1"/>
    <col min="11775" max="11775" width="15.7265625" style="1" customWidth="1"/>
    <col min="11776" max="11778" width="18.7265625" style="1" customWidth="1"/>
    <col min="11779" max="11779" width="15.7265625" style="1" customWidth="1"/>
    <col min="11780" max="11780" width="18.7265625" style="1" customWidth="1"/>
    <col min="11781" max="11781" width="15.7265625" style="1" customWidth="1"/>
    <col min="11782" max="11782" width="5.7265625" style="1" customWidth="1"/>
    <col min="11783" max="12024" width="8.7265625" style="1"/>
    <col min="12025" max="12025" width="12.54296875" style="1" bestFit="1" customWidth="1"/>
    <col min="12026" max="12026" width="11.81640625" style="1" bestFit="1" customWidth="1"/>
    <col min="12027" max="12027" width="8.7265625" style="1"/>
    <col min="12028" max="12028" width="5.7265625" style="1" customWidth="1"/>
    <col min="12029" max="12029" width="12.7265625" style="1" customWidth="1"/>
    <col min="12030" max="12030" width="9.7265625" style="1" customWidth="1"/>
    <col min="12031" max="12031" width="15.7265625" style="1" customWidth="1"/>
    <col min="12032" max="12034" width="18.7265625" style="1" customWidth="1"/>
    <col min="12035" max="12035" width="15.7265625" style="1" customWidth="1"/>
    <col min="12036" max="12036" width="18.7265625" style="1" customWidth="1"/>
    <col min="12037" max="12037" width="15.7265625" style="1" customWidth="1"/>
    <col min="12038" max="12038" width="5.7265625" style="1" customWidth="1"/>
    <col min="12039" max="12280" width="8.7265625" style="1"/>
    <col min="12281" max="12281" width="12.54296875" style="1" bestFit="1" customWidth="1"/>
    <col min="12282" max="12282" width="11.81640625" style="1" bestFit="1" customWidth="1"/>
    <col min="12283" max="12283" width="8.7265625" style="1"/>
    <col min="12284" max="12284" width="5.7265625" style="1" customWidth="1"/>
    <col min="12285" max="12285" width="12.7265625" style="1" customWidth="1"/>
    <col min="12286" max="12286" width="9.7265625" style="1" customWidth="1"/>
    <col min="12287" max="12287" width="15.7265625" style="1" customWidth="1"/>
    <col min="12288" max="12290" width="18.7265625" style="1" customWidth="1"/>
    <col min="12291" max="12291" width="15.7265625" style="1" customWidth="1"/>
    <col min="12292" max="12292" width="18.7265625" style="1" customWidth="1"/>
    <col min="12293" max="12293" width="15.7265625" style="1" customWidth="1"/>
    <col min="12294" max="12294" width="5.7265625" style="1" customWidth="1"/>
    <col min="12295" max="12536" width="8.7265625" style="1"/>
    <col min="12537" max="12537" width="12.54296875" style="1" bestFit="1" customWidth="1"/>
    <col min="12538" max="12538" width="11.81640625" style="1" bestFit="1" customWidth="1"/>
    <col min="12539" max="12539" width="8.7265625" style="1"/>
    <col min="12540" max="12540" width="5.7265625" style="1" customWidth="1"/>
    <col min="12541" max="12541" width="12.7265625" style="1" customWidth="1"/>
    <col min="12542" max="12542" width="9.7265625" style="1" customWidth="1"/>
    <col min="12543" max="12543" width="15.7265625" style="1" customWidth="1"/>
    <col min="12544" max="12546" width="18.7265625" style="1" customWidth="1"/>
    <col min="12547" max="12547" width="15.7265625" style="1" customWidth="1"/>
    <col min="12548" max="12548" width="18.7265625" style="1" customWidth="1"/>
    <col min="12549" max="12549" width="15.7265625" style="1" customWidth="1"/>
    <col min="12550" max="12550" width="5.7265625" style="1" customWidth="1"/>
    <col min="12551" max="12792" width="8.7265625" style="1"/>
    <col min="12793" max="12793" width="12.54296875" style="1" bestFit="1" customWidth="1"/>
    <col min="12794" max="12794" width="11.81640625" style="1" bestFit="1" customWidth="1"/>
    <col min="12795" max="12795" width="8.7265625" style="1"/>
    <col min="12796" max="12796" width="5.7265625" style="1" customWidth="1"/>
    <col min="12797" max="12797" width="12.7265625" style="1" customWidth="1"/>
    <col min="12798" max="12798" width="9.7265625" style="1" customWidth="1"/>
    <col min="12799" max="12799" width="15.7265625" style="1" customWidth="1"/>
    <col min="12800" max="12802" width="18.7265625" style="1" customWidth="1"/>
    <col min="12803" max="12803" width="15.7265625" style="1" customWidth="1"/>
    <col min="12804" max="12804" width="18.7265625" style="1" customWidth="1"/>
    <col min="12805" max="12805" width="15.7265625" style="1" customWidth="1"/>
    <col min="12806" max="12806" width="5.7265625" style="1" customWidth="1"/>
    <col min="12807" max="13048" width="8.7265625" style="1"/>
    <col min="13049" max="13049" width="12.54296875" style="1" bestFit="1" customWidth="1"/>
    <col min="13050" max="13050" width="11.81640625" style="1" bestFit="1" customWidth="1"/>
    <col min="13051" max="13051" width="8.7265625" style="1"/>
    <col min="13052" max="13052" width="5.7265625" style="1" customWidth="1"/>
    <col min="13053" max="13053" width="12.7265625" style="1" customWidth="1"/>
    <col min="13054" max="13054" width="9.7265625" style="1" customWidth="1"/>
    <col min="13055" max="13055" width="15.7265625" style="1" customWidth="1"/>
    <col min="13056" max="13058" width="18.7265625" style="1" customWidth="1"/>
    <col min="13059" max="13059" width="15.7265625" style="1" customWidth="1"/>
    <col min="13060" max="13060" width="18.7265625" style="1" customWidth="1"/>
    <col min="13061" max="13061" width="15.7265625" style="1" customWidth="1"/>
    <col min="13062" max="13062" width="5.7265625" style="1" customWidth="1"/>
    <col min="13063" max="13304" width="8.7265625" style="1"/>
    <col min="13305" max="13305" width="12.54296875" style="1" bestFit="1" customWidth="1"/>
    <col min="13306" max="13306" width="11.81640625" style="1" bestFit="1" customWidth="1"/>
    <col min="13307" max="13307" width="8.7265625" style="1"/>
    <col min="13308" max="13308" width="5.7265625" style="1" customWidth="1"/>
    <col min="13309" max="13309" width="12.7265625" style="1" customWidth="1"/>
    <col min="13310" max="13310" width="9.7265625" style="1" customWidth="1"/>
    <col min="13311" max="13311" width="15.7265625" style="1" customWidth="1"/>
    <col min="13312" max="13314" width="18.7265625" style="1" customWidth="1"/>
    <col min="13315" max="13315" width="15.7265625" style="1" customWidth="1"/>
    <col min="13316" max="13316" width="18.7265625" style="1" customWidth="1"/>
    <col min="13317" max="13317" width="15.7265625" style="1" customWidth="1"/>
    <col min="13318" max="13318" width="5.7265625" style="1" customWidth="1"/>
    <col min="13319" max="13560" width="8.7265625" style="1"/>
    <col min="13561" max="13561" width="12.54296875" style="1" bestFit="1" customWidth="1"/>
    <col min="13562" max="13562" width="11.81640625" style="1" bestFit="1" customWidth="1"/>
    <col min="13563" max="13563" width="8.7265625" style="1"/>
    <col min="13564" max="13564" width="5.7265625" style="1" customWidth="1"/>
    <col min="13565" max="13565" width="12.7265625" style="1" customWidth="1"/>
    <col min="13566" max="13566" width="9.7265625" style="1" customWidth="1"/>
    <col min="13567" max="13567" width="15.7265625" style="1" customWidth="1"/>
    <col min="13568" max="13570" width="18.7265625" style="1" customWidth="1"/>
    <col min="13571" max="13571" width="15.7265625" style="1" customWidth="1"/>
    <col min="13572" max="13572" width="18.7265625" style="1" customWidth="1"/>
    <col min="13573" max="13573" width="15.7265625" style="1" customWidth="1"/>
    <col min="13574" max="13574" width="5.7265625" style="1" customWidth="1"/>
    <col min="13575" max="13816" width="8.7265625" style="1"/>
    <col min="13817" max="13817" width="12.54296875" style="1" bestFit="1" customWidth="1"/>
    <col min="13818" max="13818" width="11.81640625" style="1" bestFit="1" customWidth="1"/>
    <col min="13819" max="13819" width="8.7265625" style="1"/>
    <col min="13820" max="13820" width="5.7265625" style="1" customWidth="1"/>
    <col min="13821" max="13821" width="12.7265625" style="1" customWidth="1"/>
    <col min="13822" max="13822" width="9.7265625" style="1" customWidth="1"/>
    <col min="13823" max="13823" width="15.7265625" style="1" customWidth="1"/>
    <col min="13824" max="13826" width="18.7265625" style="1" customWidth="1"/>
    <col min="13827" max="13827" width="15.7265625" style="1" customWidth="1"/>
    <col min="13828" max="13828" width="18.7265625" style="1" customWidth="1"/>
    <col min="13829" max="13829" width="15.7265625" style="1" customWidth="1"/>
    <col min="13830" max="13830" width="5.7265625" style="1" customWidth="1"/>
    <col min="13831" max="14072" width="8.7265625" style="1"/>
    <col min="14073" max="14073" width="12.54296875" style="1" bestFit="1" customWidth="1"/>
    <col min="14074" max="14074" width="11.81640625" style="1" bestFit="1" customWidth="1"/>
    <col min="14075" max="14075" width="8.7265625" style="1"/>
    <col min="14076" max="14076" width="5.7265625" style="1" customWidth="1"/>
    <col min="14077" max="14077" width="12.7265625" style="1" customWidth="1"/>
    <col min="14078" max="14078" width="9.7265625" style="1" customWidth="1"/>
    <col min="14079" max="14079" width="15.7265625" style="1" customWidth="1"/>
    <col min="14080" max="14082" width="18.7265625" style="1" customWidth="1"/>
    <col min="14083" max="14083" width="15.7265625" style="1" customWidth="1"/>
    <col min="14084" max="14084" width="18.7265625" style="1" customWidth="1"/>
    <col min="14085" max="14085" width="15.7265625" style="1" customWidth="1"/>
    <col min="14086" max="14086" width="5.7265625" style="1" customWidth="1"/>
    <col min="14087" max="14328" width="8.7265625" style="1"/>
    <col min="14329" max="14329" width="12.54296875" style="1" bestFit="1" customWidth="1"/>
    <col min="14330" max="14330" width="11.81640625" style="1" bestFit="1" customWidth="1"/>
    <col min="14331" max="14331" width="8.7265625" style="1"/>
    <col min="14332" max="14332" width="5.7265625" style="1" customWidth="1"/>
    <col min="14333" max="14333" width="12.7265625" style="1" customWidth="1"/>
    <col min="14334" max="14334" width="9.7265625" style="1" customWidth="1"/>
    <col min="14335" max="14335" width="15.7265625" style="1" customWidth="1"/>
    <col min="14336" max="14338" width="18.7265625" style="1" customWidth="1"/>
    <col min="14339" max="14339" width="15.7265625" style="1" customWidth="1"/>
    <col min="14340" max="14340" width="18.7265625" style="1" customWidth="1"/>
    <col min="14341" max="14341" width="15.7265625" style="1" customWidth="1"/>
    <col min="14342" max="14342" width="5.7265625" style="1" customWidth="1"/>
    <col min="14343" max="14584" width="8.7265625" style="1"/>
    <col min="14585" max="14585" width="12.54296875" style="1" bestFit="1" customWidth="1"/>
    <col min="14586" max="14586" width="11.81640625" style="1" bestFit="1" customWidth="1"/>
    <col min="14587" max="14587" width="8.7265625" style="1"/>
    <col min="14588" max="14588" width="5.7265625" style="1" customWidth="1"/>
    <col min="14589" max="14589" width="12.7265625" style="1" customWidth="1"/>
    <col min="14590" max="14590" width="9.7265625" style="1" customWidth="1"/>
    <col min="14591" max="14591" width="15.7265625" style="1" customWidth="1"/>
    <col min="14592" max="14594" width="18.7265625" style="1" customWidth="1"/>
    <col min="14595" max="14595" width="15.7265625" style="1" customWidth="1"/>
    <col min="14596" max="14596" width="18.7265625" style="1" customWidth="1"/>
    <col min="14597" max="14597" width="15.7265625" style="1" customWidth="1"/>
    <col min="14598" max="14598" width="5.7265625" style="1" customWidth="1"/>
    <col min="14599" max="14840" width="8.7265625" style="1"/>
    <col min="14841" max="14841" width="12.54296875" style="1" bestFit="1" customWidth="1"/>
    <col min="14842" max="14842" width="11.81640625" style="1" bestFit="1" customWidth="1"/>
    <col min="14843" max="14843" width="8.7265625" style="1"/>
    <col min="14844" max="14844" width="5.7265625" style="1" customWidth="1"/>
    <col min="14845" max="14845" width="12.7265625" style="1" customWidth="1"/>
    <col min="14846" max="14846" width="9.7265625" style="1" customWidth="1"/>
    <col min="14847" max="14847" width="15.7265625" style="1" customWidth="1"/>
    <col min="14848" max="14850" width="18.7265625" style="1" customWidth="1"/>
    <col min="14851" max="14851" width="15.7265625" style="1" customWidth="1"/>
    <col min="14852" max="14852" width="18.7265625" style="1" customWidth="1"/>
    <col min="14853" max="14853" width="15.7265625" style="1" customWidth="1"/>
    <col min="14854" max="14854" width="5.7265625" style="1" customWidth="1"/>
    <col min="14855" max="15096" width="8.7265625" style="1"/>
    <col min="15097" max="15097" width="12.54296875" style="1" bestFit="1" customWidth="1"/>
    <col min="15098" max="15098" width="11.81640625" style="1" bestFit="1" customWidth="1"/>
    <col min="15099" max="15099" width="8.7265625" style="1"/>
    <col min="15100" max="15100" width="5.7265625" style="1" customWidth="1"/>
    <col min="15101" max="15101" width="12.7265625" style="1" customWidth="1"/>
    <col min="15102" max="15102" width="9.7265625" style="1" customWidth="1"/>
    <col min="15103" max="15103" width="15.7265625" style="1" customWidth="1"/>
    <col min="15104" max="15106" width="18.7265625" style="1" customWidth="1"/>
    <col min="15107" max="15107" width="15.7265625" style="1" customWidth="1"/>
    <col min="15108" max="15108" width="18.7265625" style="1" customWidth="1"/>
    <col min="15109" max="15109" width="15.7265625" style="1" customWidth="1"/>
    <col min="15110" max="15110" width="5.7265625" style="1" customWidth="1"/>
    <col min="15111" max="15352" width="8.7265625" style="1"/>
    <col min="15353" max="15353" width="12.54296875" style="1" bestFit="1" customWidth="1"/>
    <col min="15354" max="15354" width="11.81640625" style="1" bestFit="1" customWidth="1"/>
    <col min="15355" max="15355" width="8.7265625" style="1"/>
    <col min="15356" max="15356" width="5.7265625" style="1" customWidth="1"/>
    <col min="15357" max="15357" width="12.7265625" style="1" customWidth="1"/>
    <col min="15358" max="15358" width="9.7265625" style="1" customWidth="1"/>
    <col min="15359" max="15359" width="15.7265625" style="1" customWidth="1"/>
    <col min="15360" max="15362" width="18.7265625" style="1" customWidth="1"/>
    <col min="15363" max="15363" width="15.7265625" style="1" customWidth="1"/>
    <col min="15364" max="15364" width="18.7265625" style="1" customWidth="1"/>
    <col min="15365" max="15365" width="15.7265625" style="1" customWidth="1"/>
    <col min="15366" max="15366" width="5.7265625" style="1" customWidth="1"/>
    <col min="15367" max="15608" width="8.7265625" style="1"/>
    <col min="15609" max="15609" width="12.54296875" style="1" bestFit="1" customWidth="1"/>
    <col min="15610" max="15610" width="11.81640625" style="1" bestFit="1" customWidth="1"/>
    <col min="15611" max="15611" width="8.7265625" style="1"/>
    <col min="15612" max="15612" width="5.7265625" style="1" customWidth="1"/>
    <col min="15613" max="15613" width="12.7265625" style="1" customWidth="1"/>
    <col min="15614" max="15614" width="9.7265625" style="1" customWidth="1"/>
    <col min="15615" max="15615" width="15.7265625" style="1" customWidth="1"/>
    <col min="15616" max="15618" width="18.7265625" style="1" customWidth="1"/>
    <col min="15619" max="15619" width="15.7265625" style="1" customWidth="1"/>
    <col min="15620" max="15620" width="18.7265625" style="1" customWidth="1"/>
    <col min="15621" max="15621" width="15.7265625" style="1" customWidth="1"/>
    <col min="15622" max="15622" width="5.7265625" style="1" customWidth="1"/>
    <col min="15623" max="15864" width="8.7265625" style="1"/>
    <col min="15865" max="15865" width="12.54296875" style="1" bestFit="1" customWidth="1"/>
    <col min="15866" max="15866" width="11.81640625" style="1" bestFit="1" customWidth="1"/>
    <col min="15867" max="15867" width="8.7265625" style="1"/>
    <col min="15868" max="15868" width="5.7265625" style="1" customWidth="1"/>
    <col min="15869" max="15869" width="12.7265625" style="1" customWidth="1"/>
    <col min="15870" max="15870" width="9.7265625" style="1" customWidth="1"/>
    <col min="15871" max="15871" width="15.7265625" style="1" customWidth="1"/>
    <col min="15872" max="15874" width="18.7265625" style="1" customWidth="1"/>
    <col min="15875" max="15875" width="15.7265625" style="1" customWidth="1"/>
    <col min="15876" max="15876" width="18.7265625" style="1" customWidth="1"/>
    <col min="15877" max="15877" width="15.7265625" style="1" customWidth="1"/>
    <col min="15878" max="15878" width="5.7265625" style="1" customWidth="1"/>
    <col min="15879" max="16120" width="8.7265625" style="1"/>
    <col min="16121" max="16121" width="12.54296875" style="1" bestFit="1" customWidth="1"/>
    <col min="16122" max="16122" width="11.81640625" style="1" bestFit="1" customWidth="1"/>
    <col min="16123" max="16123" width="8.7265625" style="1"/>
    <col min="16124" max="16124" width="5.7265625" style="1" customWidth="1"/>
    <col min="16125" max="16125" width="12.7265625" style="1" customWidth="1"/>
    <col min="16126" max="16126" width="9.7265625" style="1" customWidth="1"/>
    <col min="16127" max="16127" width="15.7265625" style="1" customWidth="1"/>
    <col min="16128" max="16130" width="18.7265625" style="1" customWidth="1"/>
    <col min="16131" max="16131" width="15.7265625" style="1" customWidth="1"/>
    <col min="16132" max="16132" width="18.7265625" style="1" customWidth="1"/>
    <col min="16133" max="16133" width="15.7265625" style="1" customWidth="1"/>
    <col min="16134" max="16134" width="5.7265625" style="1" customWidth="1"/>
    <col min="16135" max="16384" width="8.7265625" style="1"/>
  </cols>
  <sheetData>
    <row r="1" spans="3:16" hidden="1" x14ac:dyDescent="0.25"/>
    <row r="2" spans="3:16" hidden="1" x14ac:dyDescent="0.25"/>
    <row r="3" spans="3:16" ht="13" thickBot="1" x14ac:dyDescent="0.3"/>
    <row r="4" spans="3:16" s="7" customFormat="1" ht="15.5" x14ac:dyDescent="0.35">
      <c r="C4" s="14"/>
      <c r="D4" s="15"/>
      <c r="E4" s="15"/>
      <c r="F4" s="15"/>
      <c r="G4" s="15"/>
      <c r="H4" s="15"/>
      <c r="I4" s="15"/>
      <c r="J4" s="15"/>
      <c r="K4" s="15"/>
      <c r="L4" s="15"/>
      <c r="M4" s="15"/>
      <c r="N4" s="15"/>
      <c r="O4" s="15"/>
      <c r="P4" s="16"/>
    </row>
    <row r="5" spans="3:16" s="7" customFormat="1" ht="15" customHeight="1" x14ac:dyDescent="0.35">
      <c r="C5" s="664"/>
      <c r="D5" s="665"/>
      <c r="E5" s="666" t="s">
        <v>36</v>
      </c>
      <c r="F5" s="666"/>
      <c r="G5" s="666"/>
      <c r="H5" s="666"/>
      <c r="I5" s="666"/>
      <c r="J5" s="666"/>
      <c r="K5" s="666"/>
      <c r="L5" s="666"/>
      <c r="M5" s="666"/>
      <c r="N5" s="17"/>
      <c r="O5" s="17"/>
      <c r="P5" s="18"/>
    </row>
    <row r="6" spans="3:16" s="7" customFormat="1" ht="15" customHeight="1" x14ac:dyDescent="0.35">
      <c r="C6" s="664"/>
      <c r="D6" s="665"/>
      <c r="E6" s="666"/>
      <c r="F6" s="666"/>
      <c r="G6" s="666"/>
      <c r="H6" s="666"/>
      <c r="I6" s="666"/>
      <c r="J6" s="666"/>
      <c r="K6" s="666"/>
      <c r="L6" s="666"/>
      <c r="M6" s="666"/>
      <c r="N6" s="17"/>
      <c r="O6" s="17"/>
      <c r="P6" s="18"/>
    </row>
    <row r="7" spans="3:16" s="7" customFormat="1" ht="15" customHeight="1" x14ac:dyDescent="0.35">
      <c r="C7" s="19"/>
      <c r="D7" s="17"/>
      <c r="E7" s="17"/>
      <c r="F7" s="17"/>
      <c r="G7" s="17"/>
      <c r="H7" s="17"/>
      <c r="I7" s="49" t="s">
        <v>37</v>
      </c>
      <c r="J7" s="17"/>
      <c r="K7" s="17"/>
      <c r="L7" s="17"/>
      <c r="M7" s="17"/>
      <c r="N7" s="17"/>
      <c r="O7" s="17"/>
      <c r="P7" s="18"/>
    </row>
    <row r="8" spans="3:16" ht="15" customHeight="1" x14ac:dyDescent="0.3">
      <c r="C8" s="2"/>
      <c r="D8" s="8"/>
      <c r="H8" s="9"/>
      <c r="I8" s="658" t="s">
        <v>31</v>
      </c>
      <c r="J8" s="658"/>
      <c r="K8" s="10"/>
      <c r="L8" s="10"/>
      <c r="M8" s="11"/>
      <c r="P8" s="13"/>
    </row>
    <row r="9" spans="3:16" ht="15" customHeight="1" x14ac:dyDescent="0.25">
      <c r="C9" s="2"/>
      <c r="I9" s="659"/>
      <c r="J9" s="659"/>
      <c r="P9" s="3"/>
    </row>
    <row r="10" spans="3:16" ht="15" customHeight="1" x14ac:dyDescent="0.25">
      <c r="C10" s="299"/>
      <c r="D10" s="667" t="s">
        <v>32</v>
      </c>
      <c r="E10" s="667"/>
      <c r="F10" s="667"/>
      <c r="G10" s="668"/>
      <c r="H10" s="642" t="s">
        <v>2</v>
      </c>
      <c r="I10" s="642" t="s">
        <v>3</v>
      </c>
      <c r="J10" s="642" t="s">
        <v>33</v>
      </c>
      <c r="K10" s="642" t="s">
        <v>4</v>
      </c>
      <c r="L10" s="642" t="s">
        <v>5</v>
      </c>
      <c r="M10" s="642" t="s">
        <v>6</v>
      </c>
      <c r="P10" s="3"/>
    </row>
    <row r="11" spans="3:16" ht="21.75" customHeight="1" x14ac:dyDescent="0.3">
      <c r="C11" s="300"/>
      <c r="D11" s="669"/>
      <c r="E11" s="669"/>
      <c r="F11" s="669"/>
      <c r="G11" s="670"/>
      <c r="H11" s="671"/>
      <c r="I11" s="672"/>
      <c r="J11" s="671"/>
      <c r="K11" s="671"/>
      <c r="L11" s="643"/>
      <c r="M11" s="643"/>
      <c r="N11" s="12"/>
      <c r="O11" s="12"/>
      <c r="P11" s="3"/>
    </row>
    <row r="12" spans="3:16" ht="15" customHeight="1" x14ac:dyDescent="0.3">
      <c r="C12" s="301" t="s">
        <v>7</v>
      </c>
      <c r="D12" s="20" t="s">
        <v>8</v>
      </c>
      <c r="E12" s="21"/>
      <c r="F12" s="21"/>
      <c r="G12" s="22"/>
      <c r="H12" s="400"/>
      <c r="I12" s="400"/>
      <c r="J12" s="400"/>
      <c r="K12" s="400"/>
      <c r="L12" s="400"/>
      <c r="M12" s="401"/>
      <c r="O12" s="12"/>
      <c r="P12" s="3"/>
    </row>
    <row r="13" spans="3:16" ht="15" customHeight="1" x14ac:dyDescent="0.3">
      <c r="C13" s="301" t="s">
        <v>9</v>
      </c>
      <c r="D13" s="20" t="s">
        <v>10</v>
      </c>
      <c r="E13" s="21"/>
      <c r="F13" s="21"/>
      <c r="G13" s="22"/>
      <c r="H13" s="400"/>
      <c r="I13" s="400"/>
      <c r="J13" s="400"/>
      <c r="K13" s="400"/>
      <c r="L13" s="400"/>
      <c r="M13" s="401"/>
      <c r="O13" s="12"/>
      <c r="P13" s="3"/>
    </row>
    <row r="14" spans="3:16" ht="15" customHeight="1" x14ac:dyDescent="0.3">
      <c r="C14" s="301" t="s">
        <v>11</v>
      </c>
      <c r="D14" s="20" t="s">
        <v>12</v>
      </c>
      <c r="E14" s="21"/>
      <c r="F14" s="21"/>
      <c r="G14" s="22"/>
      <c r="H14" s="400"/>
      <c r="I14" s="400"/>
      <c r="J14" s="400"/>
      <c r="K14" s="400"/>
      <c r="L14" s="400"/>
      <c r="M14" s="401"/>
      <c r="O14" s="12"/>
      <c r="P14" s="3"/>
    </row>
    <row r="15" spans="3:16" ht="15" customHeight="1" x14ac:dyDescent="0.3">
      <c r="C15" s="301" t="s">
        <v>13</v>
      </c>
      <c r="D15" s="420" t="s">
        <v>14</v>
      </c>
      <c r="E15" s="21"/>
      <c r="F15" s="21"/>
      <c r="G15" s="22"/>
      <c r="H15" s="400"/>
      <c r="I15" s="400"/>
      <c r="J15" s="400"/>
      <c r="K15" s="400"/>
      <c r="L15" s="400"/>
      <c r="M15" s="401"/>
      <c r="O15" s="12"/>
      <c r="P15" s="3"/>
    </row>
    <row r="16" spans="3:16" ht="15" customHeight="1" x14ac:dyDescent="0.3">
      <c r="C16" s="301" t="s">
        <v>15</v>
      </c>
      <c r="D16" s="420" t="s">
        <v>16</v>
      </c>
      <c r="E16" s="21"/>
      <c r="F16" s="21"/>
      <c r="G16" s="22"/>
      <c r="H16" s="400"/>
      <c r="I16" s="400"/>
      <c r="J16" s="400"/>
      <c r="K16" s="400"/>
      <c r="L16" s="400"/>
      <c r="M16" s="401"/>
      <c r="O16" s="12"/>
      <c r="P16" s="3"/>
    </row>
    <row r="17" spans="3:16" ht="15" customHeight="1" x14ac:dyDescent="0.3">
      <c r="C17" s="301" t="s">
        <v>17</v>
      </c>
      <c r="D17" s="20" t="s">
        <v>18</v>
      </c>
      <c r="E17" s="21"/>
      <c r="F17" s="21"/>
      <c r="G17" s="22"/>
      <c r="H17" s="400"/>
      <c r="I17" s="400"/>
      <c r="J17" s="400"/>
      <c r="K17" s="400"/>
      <c r="L17" s="400"/>
      <c r="M17" s="401"/>
      <c r="O17" s="12"/>
      <c r="P17" s="3"/>
    </row>
    <row r="18" spans="3:16" ht="15" customHeight="1" x14ac:dyDescent="0.3">
      <c r="C18" s="301" t="s">
        <v>19</v>
      </c>
      <c r="D18" s="20" t="s">
        <v>20</v>
      </c>
      <c r="E18" s="21"/>
      <c r="F18" s="21"/>
      <c r="G18" s="22"/>
      <c r="H18" s="400"/>
      <c r="I18" s="400"/>
      <c r="J18" s="400"/>
      <c r="K18" s="400"/>
      <c r="L18" s="400"/>
      <c r="M18" s="401"/>
      <c r="O18" s="12"/>
      <c r="P18" s="3"/>
    </row>
    <row r="19" spans="3:16" ht="15" customHeight="1" x14ac:dyDescent="0.3">
      <c r="C19" s="301" t="s">
        <v>21</v>
      </c>
      <c r="D19" s="20" t="s">
        <v>22</v>
      </c>
      <c r="E19" s="21"/>
      <c r="F19" s="21"/>
      <c r="G19" s="22"/>
      <c r="H19" s="400"/>
      <c r="I19" s="400"/>
      <c r="J19" s="400"/>
      <c r="K19" s="400"/>
      <c r="L19" s="400"/>
      <c r="M19" s="401"/>
      <c r="O19" s="12"/>
      <c r="P19" s="3"/>
    </row>
    <row r="20" spans="3:16" ht="15" customHeight="1" x14ac:dyDescent="0.3">
      <c r="C20" s="301" t="s">
        <v>23</v>
      </c>
      <c r="D20" s="420" t="s">
        <v>24</v>
      </c>
      <c r="E20" s="21"/>
      <c r="F20" s="21"/>
      <c r="G20" s="22"/>
      <c r="H20" s="400"/>
      <c r="I20" s="400"/>
      <c r="J20" s="400"/>
      <c r="K20" s="400"/>
      <c r="L20" s="400"/>
      <c r="M20" s="401"/>
      <c r="O20" s="12"/>
      <c r="P20" s="3"/>
    </row>
    <row r="21" spans="3:16" ht="15" customHeight="1" x14ac:dyDescent="0.3">
      <c r="C21" s="301" t="s">
        <v>25</v>
      </c>
      <c r="D21" s="20" t="s">
        <v>26</v>
      </c>
      <c r="E21" s="21"/>
      <c r="F21" s="21"/>
      <c r="G21" s="22"/>
      <c r="H21" s="400"/>
      <c r="I21" s="400"/>
      <c r="J21" s="400"/>
      <c r="K21" s="400"/>
      <c r="L21" s="400"/>
      <c r="M21" s="401"/>
      <c r="O21" s="12"/>
      <c r="P21" s="3"/>
    </row>
    <row r="22" spans="3:16" ht="15" customHeight="1" x14ac:dyDescent="0.3">
      <c r="C22" s="301" t="s">
        <v>27</v>
      </c>
      <c r="D22" s="20" t="s">
        <v>28</v>
      </c>
      <c r="E22" s="21"/>
      <c r="F22" s="21"/>
      <c r="G22" s="22"/>
      <c r="H22" s="402"/>
      <c r="I22" s="402"/>
      <c r="J22" s="402"/>
      <c r="K22" s="402"/>
      <c r="L22" s="402"/>
      <c r="M22" s="403"/>
      <c r="O22" s="12"/>
      <c r="P22" s="3"/>
    </row>
    <row r="23" spans="3:16" ht="15" customHeight="1" x14ac:dyDescent="0.3">
      <c r="C23" s="301" t="s">
        <v>29</v>
      </c>
      <c r="D23" s="20" t="s">
        <v>30</v>
      </c>
      <c r="E23" s="21"/>
      <c r="F23" s="21"/>
      <c r="G23" s="22"/>
      <c r="H23" s="404"/>
      <c r="I23" s="404"/>
      <c r="J23" s="404"/>
      <c r="K23" s="404"/>
      <c r="L23" s="404"/>
      <c r="M23" s="405"/>
      <c r="O23" s="12"/>
      <c r="P23" s="3"/>
    </row>
    <row r="24" spans="3:16" ht="15" customHeight="1" x14ac:dyDescent="0.25">
      <c r="C24" s="644"/>
      <c r="D24" s="648" t="s">
        <v>0</v>
      </c>
      <c r="E24" s="660"/>
      <c r="F24" s="660"/>
      <c r="G24" s="661"/>
      <c r="H24" s="652">
        <f t="shared" ref="H24:M24" si="0">SUM(H12:H23)</f>
        <v>0</v>
      </c>
      <c r="I24" s="652">
        <f t="shared" si="0"/>
        <v>0</v>
      </c>
      <c r="J24" s="652">
        <f t="shared" si="0"/>
        <v>0</v>
      </c>
      <c r="K24" s="652">
        <f t="shared" si="0"/>
        <v>0</v>
      </c>
      <c r="L24" s="652">
        <f t="shared" si="0"/>
        <v>0</v>
      </c>
      <c r="M24" s="652">
        <f t="shared" si="0"/>
        <v>0</v>
      </c>
      <c r="P24" s="3"/>
    </row>
    <row r="25" spans="3:16" ht="15" customHeight="1" x14ac:dyDescent="0.25">
      <c r="C25" s="645"/>
      <c r="D25" s="650"/>
      <c r="E25" s="662"/>
      <c r="F25" s="662"/>
      <c r="G25" s="663"/>
      <c r="H25" s="653"/>
      <c r="I25" s="653"/>
      <c r="J25" s="653"/>
      <c r="K25" s="653"/>
      <c r="L25" s="653"/>
      <c r="M25" s="653"/>
      <c r="P25" s="3"/>
    </row>
    <row r="26" spans="3:16" ht="15" customHeight="1" x14ac:dyDescent="0.25">
      <c r="C26" s="2"/>
      <c r="P26" s="3"/>
    </row>
    <row r="27" spans="3:16" ht="15" customHeight="1" x14ac:dyDescent="0.3">
      <c r="C27" s="2"/>
      <c r="D27" s="8"/>
      <c r="H27" s="9"/>
      <c r="I27" s="658" t="s">
        <v>34</v>
      </c>
      <c r="J27" s="658"/>
      <c r="K27" s="10"/>
      <c r="L27" s="10"/>
      <c r="M27" s="11"/>
      <c r="P27" s="3"/>
    </row>
    <row r="28" spans="3:16" ht="15" customHeight="1" x14ac:dyDescent="0.25">
      <c r="C28" s="2"/>
      <c r="I28" s="659"/>
      <c r="J28" s="659"/>
      <c r="P28" s="3"/>
    </row>
    <row r="29" spans="3:16" ht="15" customHeight="1" x14ac:dyDescent="0.25">
      <c r="C29" s="299"/>
      <c r="D29" s="654" t="s">
        <v>1</v>
      </c>
      <c r="E29" s="654"/>
      <c r="F29" s="654"/>
      <c r="G29" s="655"/>
      <c r="H29" s="642" t="s">
        <v>2</v>
      </c>
      <c r="I29" s="642" t="s">
        <v>35</v>
      </c>
      <c r="J29" s="642" t="s">
        <v>33</v>
      </c>
      <c r="K29" s="642" t="s">
        <v>4</v>
      </c>
      <c r="L29" s="642" t="s">
        <v>5</v>
      </c>
      <c r="M29" s="642" t="s">
        <v>6</v>
      </c>
      <c r="P29" s="3"/>
    </row>
    <row r="30" spans="3:16" ht="22.5" customHeight="1" x14ac:dyDescent="0.25">
      <c r="C30" s="300"/>
      <c r="D30" s="656"/>
      <c r="E30" s="656"/>
      <c r="F30" s="656"/>
      <c r="G30" s="657"/>
      <c r="H30" s="643"/>
      <c r="I30" s="643"/>
      <c r="J30" s="643"/>
      <c r="K30" s="643"/>
      <c r="L30" s="643"/>
      <c r="M30" s="643"/>
      <c r="P30" s="3"/>
    </row>
    <row r="31" spans="3:16" ht="15" customHeight="1" x14ac:dyDescent="0.3">
      <c r="C31" s="301" t="s">
        <v>7</v>
      </c>
      <c r="D31" s="20" t="s">
        <v>8</v>
      </c>
      <c r="E31" s="21"/>
      <c r="F31" s="21"/>
      <c r="G31" s="22"/>
      <c r="H31" s="400"/>
      <c r="I31" s="400"/>
      <c r="J31" s="400"/>
      <c r="K31" s="400"/>
      <c r="L31" s="400"/>
      <c r="M31" s="401"/>
      <c r="O31" s="12"/>
      <c r="P31" s="3"/>
    </row>
    <row r="32" spans="3:16" ht="15" customHeight="1" x14ac:dyDescent="0.3">
      <c r="C32" s="301" t="s">
        <v>9</v>
      </c>
      <c r="D32" s="20" t="s">
        <v>10</v>
      </c>
      <c r="E32" s="21"/>
      <c r="F32" s="21"/>
      <c r="G32" s="22"/>
      <c r="H32" s="400"/>
      <c r="I32" s="400"/>
      <c r="J32" s="400"/>
      <c r="K32" s="400"/>
      <c r="L32" s="400"/>
      <c r="M32" s="401"/>
      <c r="O32" s="12"/>
      <c r="P32" s="3"/>
    </row>
    <row r="33" spans="3:16" ht="15" customHeight="1" x14ac:dyDescent="0.3">
      <c r="C33" s="301" t="s">
        <v>11</v>
      </c>
      <c r="D33" s="20" t="s">
        <v>12</v>
      </c>
      <c r="E33" s="21"/>
      <c r="F33" s="21"/>
      <c r="G33" s="22"/>
      <c r="H33" s="400"/>
      <c r="I33" s="400"/>
      <c r="J33" s="400"/>
      <c r="K33" s="400"/>
      <c r="L33" s="400"/>
      <c r="M33" s="401"/>
      <c r="O33" s="12"/>
      <c r="P33" s="3"/>
    </row>
    <row r="34" spans="3:16" ht="15" customHeight="1" x14ac:dyDescent="0.3">
      <c r="C34" s="301" t="s">
        <v>13</v>
      </c>
      <c r="D34" s="420" t="s">
        <v>14</v>
      </c>
      <c r="E34" s="21"/>
      <c r="F34" s="21"/>
      <c r="G34" s="22"/>
      <c r="H34" s="400"/>
      <c r="I34" s="400"/>
      <c r="J34" s="400"/>
      <c r="K34" s="400"/>
      <c r="L34" s="400"/>
      <c r="M34" s="401"/>
      <c r="O34" s="12"/>
      <c r="P34" s="3"/>
    </row>
    <row r="35" spans="3:16" ht="15" customHeight="1" x14ac:dyDescent="0.3">
      <c r="C35" s="301" t="s">
        <v>15</v>
      </c>
      <c r="D35" s="420" t="s">
        <v>16</v>
      </c>
      <c r="E35" s="21"/>
      <c r="F35" s="21"/>
      <c r="G35" s="22"/>
      <c r="H35" s="400"/>
      <c r="I35" s="400"/>
      <c r="J35" s="400"/>
      <c r="K35" s="400"/>
      <c r="L35" s="400"/>
      <c r="M35" s="401"/>
      <c r="O35" s="12"/>
      <c r="P35" s="3"/>
    </row>
    <row r="36" spans="3:16" ht="15" customHeight="1" x14ac:dyDescent="0.3">
      <c r="C36" s="301" t="s">
        <v>17</v>
      </c>
      <c r="D36" s="20" t="s">
        <v>18</v>
      </c>
      <c r="E36" s="21"/>
      <c r="F36" s="21"/>
      <c r="G36" s="22"/>
      <c r="H36" s="400"/>
      <c r="I36" s="400"/>
      <c r="J36" s="400"/>
      <c r="K36" s="400"/>
      <c r="L36" s="400"/>
      <c r="M36" s="401"/>
      <c r="O36" s="12"/>
      <c r="P36" s="3"/>
    </row>
    <row r="37" spans="3:16" ht="15" customHeight="1" x14ac:dyDescent="0.3">
      <c r="C37" s="301" t="s">
        <v>19</v>
      </c>
      <c r="D37" s="20" t="s">
        <v>20</v>
      </c>
      <c r="E37" s="21"/>
      <c r="F37" s="21"/>
      <c r="G37" s="22"/>
      <c r="H37" s="400"/>
      <c r="I37" s="400"/>
      <c r="J37" s="400"/>
      <c r="K37" s="400"/>
      <c r="L37" s="400"/>
      <c r="M37" s="401"/>
      <c r="O37" s="12"/>
      <c r="P37" s="3"/>
    </row>
    <row r="38" spans="3:16" ht="15" customHeight="1" x14ac:dyDescent="0.3">
      <c r="C38" s="301" t="s">
        <v>21</v>
      </c>
      <c r="D38" s="20" t="s">
        <v>22</v>
      </c>
      <c r="E38" s="21"/>
      <c r="F38" s="21"/>
      <c r="G38" s="22"/>
      <c r="H38" s="400"/>
      <c r="I38" s="400"/>
      <c r="J38" s="400"/>
      <c r="K38" s="400"/>
      <c r="L38" s="400"/>
      <c r="M38" s="401"/>
      <c r="O38" s="12"/>
      <c r="P38" s="3"/>
    </row>
    <row r="39" spans="3:16" ht="15" customHeight="1" x14ac:dyDescent="0.3">
      <c r="C39" s="301" t="s">
        <v>23</v>
      </c>
      <c r="D39" s="420" t="s">
        <v>24</v>
      </c>
      <c r="E39" s="21"/>
      <c r="F39" s="21"/>
      <c r="G39" s="22"/>
      <c r="H39" s="400"/>
      <c r="I39" s="400"/>
      <c r="J39" s="400"/>
      <c r="K39" s="400"/>
      <c r="L39" s="400"/>
      <c r="M39" s="401"/>
      <c r="O39" s="12"/>
      <c r="P39" s="3"/>
    </row>
    <row r="40" spans="3:16" ht="15" customHeight="1" x14ac:dyDescent="0.3">
      <c r="C40" s="301" t="s">
        <v>25</v>
      </c>
      <c r="D40" s="20" t="s">
        <v>26</v>
      </c>
      <c r="E40" s="21"/>
      <c r="F40" s="21"/>
      <c r="G40" s="22"/>
      <c r="H40" s="400"/>
      <c r="I40" s="400"/>
      <c r="J40" s="400"/>
      <c r="K40" s="400"/>
      <c r="L40" s="400"/>
      <c r="M40" s="401"/>
      <c r="O40" s="12"/>
      <c r="P40" s="3"/>
    </row>
    <row r="41" spans="3:16" ht="15" customHeight="1" x14ac:dyDescent="0.3">
      <c r="C41" s="301" t="s">
        <v>27</v>
      </c>
      <c r="D41" s="20" t="s">
        <v>28</v>
      </c>
      <c r="E41" s="21"/>
      <c r="F41" s="21"/>
      <c r="G41" s="22"/>
      <c r="H41" s="402"/>
      <c r="I41" s="402"/>
      <c r="J41" s="402"/>
      <c r="K41" s="402"/>
      <c r="L41" s="402"/>
      <c r="M41" s="403"/>
      <c r="O41" s="12"/>
      <c r="P41" s="3"/>
    </row>
    <row r="42" spans="3:16" ht="15" customHeight="1" x14ac:dyDescent="0.3">
      <c r="C42" s="301" t="s">
        <v>29</v>
      </c>
      <c r="D42" s="20" t="s">
        <v>30</v>
      </c>
      <c r="E42" s="21"/>
      <c r="F42" s="21"/>
      <c r="G42" s="22"/>
      <c r="H42" s="406"/>
      <c r="I42" s="406"/>
      <c r="J42" s="406"/>
      <c r="K42" s="406"/>
      <c r="L42" s="406"/>
      <c r="M42" s="407"/>
      <c r="O42" s="12"/>
      <c r="P42" s="3"/>
    </row>
    <row r="43" spans="3:16" ht="15" customHeight="1" x14ac:dyDescent="0.25">
      <c r="C43" s="644"/>
      <c r="D43" s="646" t="s">
        <v>0</v>
      </c>
      <c r="E43" s="648"/>
      <c r="F43" s="648"/>
      <c r="G43" s="649"/>
      <c r="H43" s="652">
        <f t="shared" ref="H43:M43" si="1">SUM(H31:H42)</f>
        <v>0</v>
      </c>
      <c r="I43" s="652">
        <f t="shared" si="1"/>
        <v>0</v>
      </c>
      <c r="J43" s="652">
        <f t="shared" si="1"/>
        <v>0</v>
      </c>
      <c r="K43" s="652">
        <f t="shared" si="1"/>
        <v>0</v>
      </c>
      <c r="L43" s="652">
        <f t="shared" si="1"/>
        <v>0</v>
      </c>
      <c r="M43" s="652">
        <f t="shared" si="1"/>
        <v>0</v>
      </c>
      <c r="P43" s="3"/>
    </row>
    <row r="44" spans="3:16" ht="15" customHeight="1" x14ac:dyDescent="0.25">
      <c r="C44" s="645"/>
      <c r="D44" s="647"/>
      <c r="E44" s="650"/>
      <c r="F44" s="650"/>
      <c r="G44" s="651"/>
      <c r="H44" s="653"/>
      <c r="I44" s="653"/>
      <c r="J44" s="653"/>
      <c r="K44" s="653"/>
      <c r="L44" s="653"/>
      <c r="M44" s="653"/>
      <c r="P44" s="3"/>
    </row>
    <row r="45" spans="3:16" ht="15" customHeight="1" x14ac:dyDescent="0.25">
      <c r="C45" s="2"/>
      <c r="P45" s="3"/>
    </row>
    <row r="46" spans="3:16" ht="15" customHeight="1" thickBot="1" x14ac:dyDescent="0.3">
      <c r="C46" s="4"/>
      <c r="D46" s="5"/>
      <c r="E46" s="5"/>
      <c r="F46" s="5"/>
      <c r="G46" s="5"/>
      <c r="H46" s="5"/>
      <c r="I46" s="5"/>
      <c r="J46" s="5"/>
      <c r="K46" s="5"/>
      <c r="L46" s="5"/>
      <c r="M46" s="5"/>
      <c r="N46" s="5"/>
      <c r="O46" s="5"/>
      <c r="P46" s="6"/>
    </row>
    <row r="47" spans="3:16" ht="15" customHeight="1" x14ac:dyDescent="0.25"/>
    <row r="48" spans="3: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sheetProtection algorithmName="SHA-512" hashValue="Jkajw9vMrNASqn/ZrZqGrTTXhNRRAYaiMZDU6IeLtIqzV2pxKWcwKNxY7pp3/611F7B2PJsiCgpUo6u/45c9/w==" saltValue="3reFNLD8Yzsu+K+mFsBdiQ==" spinCount="100000" sheet="1" objects="1" scenarios="1"/>
  <mergeCells count="36">
    <mergeCell ref="C5:D6"/>
    <mergeCell ref="E5:M6"/>
    <mergeCell ref="I8:J9"/>
    <mergeCell ref="D10:G11"/>
    <mergeCell ref="H10:H11"/>
    <mergeCell ref="I10:I11"/>
    <mergeCell ref="J10:J11"/>
    <mergeCell ref="K10:K11"/>
    <mergeCell ref="L10:L11"/>
    <mergeCell ref="M10:M11"/>
    <mergeCell ref="C24:C25"/>
    <mergeCell ref="D24:D25"/>
    <mergeCell ref="E24:G25"/>
    <mergeCell ref="H24:H25"/>
    <mergeCell ref="I24:I25"/>
    <mergeCell ref="J24:J25"/>
    <mergeCell ref="K24:K25"/>
    <mergeCell ref="L24:L25"/>
    <mergeCell ref="M24:M25"/>
    <mergeCell ref="I27:J28"/>
    <mergeCell ref="L29:L30"/>
    <mergeCell ref="M29:M30"/>
    <mergeCell ref="C43:C44"/>
    <mergeCell ref="D43:D44"/>
    <mergeCell ref="E43:G44"/>
    <mergeCell ref="H43:H44"/>
    <mergeCell ref="I43:I44"/>
    <mergeCell ref="J43:J44"/>
    <mergeCell ref="K43:K44"/>
    <mergeCell ref="L43:L44"/>
    <mergeCell ref="M43:M44"/>
    <mergeCell ref="D29:G30"/>
    <mergeCell ref="H29:H30"/>
    <mergeCell ref="I29:I30"/>
    <mergeCell ref="J29:J30"/>
    <mergeCell ref="K29:K30"/>
  </mergeCells>
  <pageMargins left="0.17" right="0.34" top="0.75" bottom="0.75" header="0.3" footer="0.3"/>
  <pageSetup scale="69" orientation="landscape" r:id="rId1"/>
  <ignoredErrors>
    <ignoredError sqref="C12:C23 C31:C4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62"/>
  <sheetViews>
    <sheetView showGridLines="0" topLeftCell="A9" zoomScaleNormal="100" workbookViewId="0">
      <selection activeCell="J9" sqref="J9"/>
    </sheetView>
  </sheetViews>
  <sheetFormatPr defaultRowHeight="14.5" x14ac:dyDescent="0.35"/>
  <cols>
    <col min="1" max="1" width="4.81640625" customWidth="1" collapsed="1"/>
    <col min="2" max="2" width="10" customWidth="1" collapsed="1"/>
    <col min="3" max="3" width="4.54296875" customWidth="1" collapsed="1"/>
    <col min="4" max="4" width="38.54296875" bestFit="1" customWidth="1" collapsed="1"/>
    <col min="5" max="6" width="25" customWidth="1" collapsed="1"/>
    <col min="7" max="7" width="25" customWidth="1"/>
    <col min="8" max="8" width="10" customWidth="1" collapsed="1"/>
  </cols>
  <sheetData>
    <row r="1" spans="2:8" hidden="1" x14ac:dyDescent="0.35"/>
    <row r="2" spans="2:8" hidden="1" x14ac:dyDescent="0.35"/>
    <row r="3" spans="2:8" hidden="1" x14ac:dyDescent="0.35"/>
    <row r="4" spans="2:8" hidden="1" x14ac:dyDescent="0.35"/>
    <row r="5" spans="2:8" hidden="1" x14ac:dyDescent="0.35"/>
    <row r="6" spans="2:8" hidden="1" x14ac:dyDescent="0.35"/>
    <row r="7" spans="2:8" hidden="1" x14ac:dyDescent="0.35"/>
    <row r="8" spans="2:8" hidden="1" x14ac:dyDescent="0.35"/>
    <row r="9" spans="2:8" ht="12.75" customHeight="1" thickBot="1" x14ac:dyDescent="0.4"/>
    <row r="10" spans="2:8" ht="28.5" customHeight="1" x14ac:dyDescent="0.35">
      <c r="B10" s="676" t="s">
        <v>414</v>
      </c>
      <c r="C10" s="677"/>
      <c r="D10" s="677"/>
      <c r="E10" s="677"/>
      <c r="F10" s="677"/>
      <c r="G10" s="677"/>
      <c r="H10" s="678"/>
    </row>
    <row r="11" spans="2:8" ht="15.75" customHeight="1" x14ac:dyDescent="0.35">
      <c r="B11" s="679" t="s">
        <v>383</v>
      </c>
      <c r="C11" s="680"/>
      <c r="D11" s="680"/>
      <c r="E11" s="680"/>
      <c r="F11" s="680"/>
      <c r="G11" s="680"/>
      <c r="H11" s="681"/>
    </row>
    <row r="12" spans="2:8" x14ac:dyDescent="0.35">
      <c r="B12" s="2"/>
      <c r="C12" s="1"/>
      <c r="D12" s="1"/>
      <c r="E12" s="1"/>
      <c r="F12" s="1"/>
      <c r="G12" s="1"/>
      <c r="H12" s="3"/>
    </row>
    <row r="13" spans="2:8" ht="15.5" x14ac:dyDescent="0.35">
      <c r="B13" s="2"/>
      <c r="C13" s="302"/>
      <c r="D13" s="303"/>
      <c r="E13" s="304"/>
      <c r="F13" s="304"/>
      <c r="G13" s="305"/>
      <c r="H13" s="3"/>
    </row>
    <row r="14" spans="2:8" ht="15.5" x14ac:dyDescent="0.35">
      <c r="B14" s="2"/>
      <c r="C14" s="673" t="s">
        <v>400</v>
      </c>
      <c r="D14" s="674"/>
      <c r="E14" s="674"/>
      <c r="F14" s="674"/>
      <c r="G14" s="675"/>
      <c r="H14" s="3"/>
    </row>
    <row r="15" spans="2:8" x14ac:dyDescent="0.35">
      <c r="B15" s="2"/>
      <c r="C15" s="517"/>
      <c r="D15" s="518"/>
      <c r="E15" s="518"/>
      <c r="F15" s="518"/>
      <c r="G15" s="519"/>
      <c r="H15" s="3"/>
    </row>
    <row r="16" spans="2:8" ht="15.5" x14ac:dyDescent="0.35">
      <c r="B16" s="2"/>
      <c r="C16" s="514"/>
      <c r="D16" s="515" t="s">
        <v>402</v>
      </c>
      <c r="E16" s="516" t="s">
        <v>116</v>
      </c>
      <c r="F16" s="522" t="s">
        <v>117</v>
      </c>
      <c r="G16" s="391" t="s">
        <v>419</v>
      </c>
      <c r="H16" s="3"/>
    </row>
    <row r="17" spans="2:8" x14ac:dyDescent="0.35">
      <c r="B17" s="2"/>
      <c r="C17" s="306" t="s">
        <v>7</v>
      </c>
      <c r="D17" s="496" t="s">
        <v>118</v>
      </c>
      <c r="E17" s="460"/>
      <c r="F17" s="523"/>
      <c r="G17" s="463"/>
      <c r="H17" s="3"/>
    </row>
    <row r="18" spans="2:8" x14ac:dyDescent="0.35">
      <c r="B18" s="2"/>
      <c r="C18" s="306" t="s">
        <v>9</v>
      </c>
      <c r="D18" s="496" t="s">
        <v>390</v>
      </c>
      <c r="E18" s="460"/>
      <c r="F18" s="523"/>
      <c r="G18" s="463"/>
      <c r="H18" s="3"/>
    </row>
    <row r="19" spans="2:8" x14ac:dyDescent="0.35">
      <c r="B19" s="2"/>
      <c r="C19" s="306" t="s">
        <v>11</v>
      </c>
      <c r="D19" s="496" t="s">
        <v>391</v>
      </c>
      <c r="E19" s="460"/>
      <c r="F19" s="523"/>
      <c r="G19" s="463"/>
      <c r="H19" s="3"/>
    </row>
    <row r="20" spans="2:8" x14ac:dyDescent="0.35">
      <c r="B20" s="2"/>
      <c r="C20" s="306" t="s">
        <v>13</v>
      </c>
      <c r="D20" s="496" t="s">
        <v>392</v>
      </c>
      <c r="E20" s="460"/>
      <c r="F20" s="523"/>
      <c r="G20" s="463"/>
      <c r="H20" s="3"/>
    </row>
    <row r="21" spans="2:8" x14ac:dyDescent="0.35">
      <c r="B21" s="2"/>
      <c r="C21" s="306" t="s">
        <v>15</v>
      </c>
      <c r="D21" s="496" t="s">
        <v>393</v>
      </c>
      <c r="E21" s="460"/>
      <c r="F21" s="523"/>
      <c r="G21" s="463"/>
      <c r="H21" s="3"/>
    </row>
    <row r="22" spans="2:8" x14ac:dyDescent="0.35">
      <c r="B22" s="2"/>
      <c r="C22" s="306" t="s">
        <v>17</v>
      </c>
      <c r="D22" s="496" t="s">
        <v>394</v>
      </c>
      <c r="E22" s="460"/>
      <c r="F22" s="523"/>
      <c r="G22" s="463"/>
      <c r="H22" s="3"/>
    </row>
    <row r="23" spans="2:8" x14ac:dyDescent="0.35">
      <c r="B23" s="2"/>
      <c r="C23" s="306" t="s">
        <v>19</v>
      </c>
      <c r="D23" s="496" t="s">
        <v>396</v>
      </c>
      <c r="E23" s="460"/>
      <c r="F23" s="523"/>
      <c r="G23" s="463"/>
      <c r="H23" s="3"/>
    </row>
    <row r="24" spans="2:8" x14ac:dyDescent="0.35">
      <c r="B24" s="2"/>
      <c r="C24" s="306" t="s">
        <v>21</v>
      </c>
      <c r="D24" s="496" t="s">
        <v>395</v>
      </c>
      <c r="E24" s="460"/>
      <c r="F24" s="523"/>
      <c r="G24" s="463"/>
      <c r="H24" s="3"/>
    </row>
    <row r="25" spans="2:8" x14ac:dyDescent="0.35">
      <c r="B25" s="2"/>
      <c r="C25" s="306" t="s">
        <v>23</v>
      </c>
      <c r="D25" s="496" t="s">
        <v>397</v>
      </c>
      <c r="E25" s="460"/>
      <c r="F25" s="523"/>
      <c r="G25" s="463"/>
      <c r="H25" s="3"/>
    </row>
    <row r="26" spans="2:8" x14ac:dyDescent="0.35">
      <c r="B26" s="2"/>
      <c r="C26" s="306" t="s">
        <v>25</v>
      </c>
      <c r="D26" s="496" t="s">
        <v>398</v>
      </c>
      <c r="E26" s="460"/>
      <c r="F26" s="523"/>
      <c r="G26" s="463"/>
      <c r="H26" s="3"/>
    </row>
    <row r="27" spans="2:8" x14ac:dyDescent="0.35">
      <c r="B27" s="2"/>
      <c r="C27" s="306" t="s">
        <v>27</v>
      </c>
      <c r="D27" s="496" t="s">
        <v>399</v>
      </c>
      <c r="E27" s="460"/>
      <c r="F27" s="523"/>
      <c r="G27" s="463"/>
      <c r="H27" s="3"/>
    </row>
    <row r="28" spans="2:8" x14ac:dyDescent="0.35">
      <c r="B28" s="2"/>
      <c r="C28" s="307"/>
      <c r="D28" s="408" t="s">
        <v>119</v>
      </c>
      <c r="E28" s="461">
        <f>SUM(E17:E27)</f>
        <v>0</v>
      </c>
      <c r="F28" s="524">
        <f>SUM(F17:F27)</f>
        <v>0</v>
      </c>
      <c r="G28" s="499">
        <f>SUM(G17:G27)</f>
        <v>0</v>
      </c>
      <c r="H28" s="3"/>
    </row>
    <row r="29" spans="2:8" ht="15.5" x14ac:dyDescent="0.35">
      <c r="B29" s="2"/>
      <c r="C29" s="302"/>
      <c r="D29" s="303"/>
      <c r="E29" s="304"/>
      <c r="F29" s="304"/>
      <c r="G29" s="305"/>
      <c r="H29" s="3"/>
    </row>
    <row r="30" spans="2:8" ht="15.5" x14ac:dyDescent="0.35">
      <c r="B30" s="2"/>
      <c r="C30" s="673" t="s">
        <v>401</v>
      </c>
      <c r="D30" s="674"/>
      <c r="E30" s="674"/>
      <c r="F30" s="674"/>
      <c r="G30" s="675"/>
      <c r="H30" s="3"/>
    </row>
    <row r="31" spans="2:8" x14ac:dyDescent="0.35">
      <c r="B31" s="2"/>
      <c r="C31" s="517"/>
      <c r="D31" s="520"/>
      <c r="E31" s="520"/>
      <c r="F31" s="520"/>
      <c r="G31" s="521"/>
      <c r="H31" s="3"/>
    </row>
    <row r="32" spans="2:8" ht="15.5" x14ac:dyDescent="0.35">
      <c r="B32" s="2"/>
      <c r="C32" s="514"/>
      <c r="D32" s="515" t="s">
        <v>402</v>
      </c>
      <c r="E32" s="516" t="s">
        <v>116</v>
      </c>
      <c r="F32" s="522" t="s">
        <v>117</v>
      </c>
      <c r="G32" s="391" t="s">
        <v>419</v>
      </c>
      <c r="H32" s="3"/>
    </row>
    <row r="33" spans="2:8" x14ac:dyDescent="0.35">
      <c r="B33" s="2"/>
      <c r="C33" s="306" t="s">
        <v>7</v>
      </c>
      <c r="D33" s="496" t="s">
        <v>118</v>
      </c>
      <c r="E33" s="460"/>
      <c r="F33" s="460"/>
      <c r="G33" s="460"/>
      <c r="H33" s="3"/>
    </row>
    <row r="34" spans="2:8" x14ac:dyDescent="0.35">
      <c r="B34" s="2"/>
      <c r="C34" s="306" t="s">
        <v>9</v>
      </c>
      <c r="D34" s="496" t="s">
        <v>390</v>
      </c>
      <c r="E34" s="460"/>
      <c r="F34" s="460"/>
      <c r="G34" s="460"/>
      <c r="H34" s="3"/>
    </row>
    <row r="35" spans="2:8" x14ac:dyDescent="0.35">
      <c r="B35" s="2"/>
      <c r="C35" s="306" t="s">
        <v>11</v>
      </c>
      <c r="D35" s="496" t="s">
        <v>391</v>
      </c>
      <c r="E35" s="460"/>
      <c r="F35" s="523"/>
      <c r="G35" s="463"/>
      <c r="H35" s="3"/>
    </row>
    <row r="36" spans="2:8" x14ac:dyDescent="0.35">
      <c r="B36" s="2"/>
      <c r="C36" s="306" t="s">
        <v>13</v>
      </c>
      <c r="D36" s="496" t="s">
        <v>392</v>
      </c>
      <c r="E36" s="460"/>
      <c r="F36" s="523"/>
      <c r="G36" s="463"/>
      <c r="H36" s="3"/>
    </row>
    <row r="37" spans="2:8" x14ac:dyDescent="0.35">
      <c r="B37" s="2"/>
      <c r="C37" s="306" t="s">
        <v>15</v>
      </c>
      <c r="D37" s="496" t="s">
        <v>393</v>
      </c>
      <c r="E37" s="460"/>
      <c r="F37" s="523"/>
      <c r="G37" s="463"/>
      <c r="H37" s="3"/>
    </row>
    <row r="38" spans="2:8" x14ac:dyDescent="0.35">
      <c r="B38" s="2"/>
      <c r="C38" s="306" t="s">
        <v>17</v>
      </c>
      <c r="D38" s="496" t="s">
        <v>394</v>
      </c>
      <c r="E38" s="460"/>
      <c r="F38" s="523"/>
      <c r="G38" s="463"/>
      <c r="H38" s="3"/>
    </row>
    <row r="39" spans="2:8" x14ac:dyDescent="0.35">
      <c r="B39" s="2"/>
      <c r="C39" s="306" t="s">
        <v>19</v>
      </c>
      <c r="D39" s="496" t="s">
        <v>396</v>
      </c>
      <c r="E39" s="460"/>
      <c r="F39" s="523"/>
      <c r="G39" s="463"/>
      <c r="H39" s="3"/>
    </row>
    <row r="40" spans="2:8" x14ac:dyDescent="0.35">
      <c r="B40" s="2"/>
      <c r="C40" s="306" t="s">
        <v>21</v>
      </c>
      <c r="D40" s="496" t="s">
        <v>395</v>
      </c>
      <c r="E40" s="460"/>
      <c r="F40" s="523"/>
      <c r="G40" s="463"/>
      <c r="H40" s="3"/>
    </row>
    <row r="41" spans="2:8" x14ac:dyDescent="0.35">
      <c r="B41" s="2"/>
      <c r="C41" s="306" t="s">
        <v>23</v>
      </c>
      <c r="D41" s="496" t="s">
        <v>397</v>
      </c>
      <c r="E41" s="460"/>
      <c r="F41" s="523"/>
      <c r="G41" s="463"/>
      <c r="H41" s="3"/>
    </row>
    <row r="42" spans="2:8" x14ac:dyDescent="0.35">
      <c r="B42" s="2"/>
      <c r="C42" s="306" t="s">
        <v>25</v>
      </c>
      <c r="D42" s="496" t="s">
        <v>398</v>
      </c>
      <c r="E42" s="460"/>
      <c r="F42" s="523"/>
      <c r="G42" s="463"/>
      <c r="H42" s="3"/>
    </row>
    <row r="43" spans="2:8" x14ac:dyDescent="0.35">
      <c r="B43" s="2"/>
      <c r="C43" s="306" t="s">
        <v>27</v>
      </c>
      <c r="D43" s="496" t="s">
        <v>399</v>
      </c>
      <c r="E43" s="460"/>
      <c r="F43" s="523"/>
      <c r="G43" s="463"/>
      <c r="H43" s="3"/>
    </row>
    <row r="44" spans="2:8" x14ac:dyDescent="0.35">
      <c r="B44" s="2"/>
      <c r="C44" s="307"/>
      <c r="D44" s="408" t="s">
        <v>119</v>
      </c>
      <c r="E44" s="461">
        <f>SUM(E33:E43)</f>
        <v>0</v>
      </c>
      <c r="F44" s="524">
        <f>SUM(F33:F43)</f>
        <v>0</v>
      </c>
      <c r="G44" s="499">
        <f>SUM(G33:G43)</f>
        <v>0</v>
      </c>
      <c r="H44" s="3"/>
    </row>
    <row r="45" spans="2:8" ht="15.5" x14ac:dyDescent="0.35">
      <c r="B45" s="2"/>
      <c r="C45" s="302"/>
      <c r="D45" s="303"/>
      <c r="E45" s="304"/>
      <c r="F45" s="304"/>
      <c r="G45" s="305"/>
      <c r="H45" s="3"/>
    </row>
    <row r="46" spans="2:8" ht="15.5" x14ac:dyDescent="0.35">
      <c r="B46" s="2"/>
      <c r="C46" s="673" t="s">
        <v>403</v>
      </c>
      <c r="D46" s="674"/>
      <c r="E46" s="674"/>
      <c r="F46" s="674"/>
      <c r="G46" s="675"/>
      <c r="H46" s="3"/>
    </row>
    <row r="47" spans="2:8" x14ac:dyDescent="0.35">
      <c r="B47" s="2"/>
      <c r="C47" s="517"/>
      <c r="D47" s="518"/>
      <c r="E47" s="518"/>
      <c r="F47" s="518"/>
      <c r="G47" s="519"/>
      <c r="H47" s="3"/>
    </row>
    <row r="48" spans="2:8" ht="15.5" x14ac:dyDescent="0.35">
      <c r="B48" s="2"/>
      <c r="C48" s="514"/>
      <c r="D48" s="515" t="s">
        <v>402</v>
      </c>
      <c r="E48" s="516" t="s">
        <v>116</v>
      </c>
      <c r="F48" s="522" t="s">
        <v>117</v>
      </c>
      <c r="G48" s="391" t="s">
        <v>419</v>
      </c>
      <c r="H48" s="3"/>
    </row>
    <row r="49" spans="2:8" x14ac:dyDescent="0.35">
      <c r="B49" s="2"/>
      <c r="C49" s="306" t="s">
        <v>7</v>
      </c>
      <c r="D49" s="496" t="s">
        <v>118</v>
      </c>
      <c r="E49" s="460">
        <f>SUM(E17+E33)</f>
        <v>0</v>
      </c>
      <c r="F49" s="523">
        <f>SUM(F17+F33)</f>
        <v>0</v>
      </c>
      <c r="G49" s="463">
        <f>SUM(G17+G33)</f>
        <v>0</v>
      </c>
      <c r="H49" s="3"/>
    </row>
    <row r="50" spans="2:8" x14ac:dyDescent="0.35">
      <c r="B50" s="2"/>
      <c r="C50" s="306" t="s">
        <v>9</v>
      </c>
      <c r="D50" s="496" t="s">
        <v>390</v>
      </c>
      <c r="E50" s="460">
        <f t="shared" ref="E50:F59" si="0">SUM(E18+E34)</f>
        <v>0</v>
      </c>
      <c r="F50" s="523">
        <f>SUM(F18+F34)</f>
        <v>0</v>
      </c>
      <c r="G50" s="463">
        <f>SUM(G18+G34)</f>
        <v>0</v>
      </c>
      <c r="H50" s="3"/>
    </row>
    <row r="51" spans="2:8" x14ac:dyDescent="0.35">
      <c r="B51" s="2"/>
      <c r="C51" s="306" t="s">
        <v>11</v>
      </c>
      <c r="D51" s="496" t="s">
        <v>391</v>
      </c>
      <c r="E51" s="460">
        <f t="shared" si="0"/>
        <v>0</v>
      </c>
      <c r="F51" s="523">
        <f t="shared" si="0"/>
        <v>0</v>
      </c>
      <c r="G51" s="463">
        <f t="shared" ref="G51" si="1">SUM(G19+G35)</f>
        <v>0</v>
      </c>
      <c r="H51" s="3"/>
    </row>
    <row r="52" spans="2:8" x14ac:dyDescent="0.35">
      <c r="B52" s="2"/>
      <c r="C52" s="306" t="s">
        <v>13</v>
      </c>
      <c r="D52" s="496" t="s">
        <v>392</v>
      </c>
      <c r="E52" s="460">
        <f t="shared" si="0"/>
        <v>0</v>
      </c>
      <c r="F52" s="523">
        <f t="shared" si="0"/>
        <v>0</v>
      </c>
      <c r="G52" s="463">
        <f t="shared" ref="G52" si="2">SUM(G20+G36)</f>
        <v>0</v>
      </c>
      <c r="H52" s="3"/>
    </row>
    <row r="53" spans="2:8" x14ac:dyDescent="0.35">
      <c r="B53" s="2"/>
      <c r="C53" s="306" t="s">
        <v>15</v>
      </c>
      <c r="D53" s="496" t="s">
        <v>393</v>
      </c>
      <c r="E53" s="460">
        <f t="shared" si="0"/>
        <v>0</v>
      </c>
      <c r="F53" s="523">
        <f t="shared" si="0"/>
        <v>0</v>
      </c>
      <c r="G53" s="463">
        <f t="shared" ref="G53" si="3">SUM(G21+G37)</f>
        <v>0</v>
      </c>
      <c r="H53" s="3"/>
    </row>
    <row r="54" spans="2:8" x14ac:dyDescent="0.35">
      <c r="B54" s="2"/>
      <c r="C54" s="306" t="s">
        <v>17</v>
      </c>
      <c r="D54" s="496" t="s">
        <v>394</v>
      </c>
      <c r="E54" s="460">
        <f t="shared" si="0"/>
        <v>0</v>
      </c>
      <c r="F54" s="523">
        <f t="shared" si="0"/>
        <v>0</v>
      </c>
      <c r="G54" s="463">
        <f t="shared" ref="G54" si="4">SUM(G22+G38)</f>
        <v>0</v>
      </c>
      <c r="H54" s="3"/>
    </row>
    <row r="55" spans="2:8" x14ac:dyDescent="0.35">
      <c r="B55" s="2"/>
      <c r="C55" s="306" t="s">
        <v>19</v>
      </c>
      <c r="D55" s="496" t="s">
        <v>396</v>
      </c>
      <c r="E55" s="460">
        <f t="shared" si="0"/>
        <v>0</v>
      </c>
      <c r="F55" s="523">
        <f t="shared" si="0"/>
        <v>0</v>
      </c>
      <c r="G55" s="463">
        <f t="shared" ref="G55" si="5">SUM(G23+G39)</f>
        <v>0</v>
      </c>
      <c r="H55" s="3"/>
    </row>
    <row r="56" spans="2:8" x14ac:dyDescent="0.35">
      <c r="B56" s="2"/>
      <c r="C56" s="306" t="s">
        <v>21</v>
      </c>
      <c r="D56" s="496" t="s">
        <v>395</v>
      </c>
      <c r="E56" s="460">
        <f t="shared" si="0"/>
        <v>0</v>
      </c>
      <c r="F56" s="523">
        <f t="shared" si="0"/>
        <v>0</v>
      </c>
      <c r="G56" s="463">
        <f t="shared" ref="G56" si="6">SUM(G24+G40)</f>
        <v>0</v>
      </c>
      <c r="H56" s="3"/>
    </row>
    <row r="57" spans="2:8" x14ac:dyDescent="0.35">
      <c r="B57" s="2"/>
      <c r="C57" s="306" t="s">
        <v>23</v>
      </c>
      <c r="D57" s="496" t="s">
        <v>397</v>
      </c>
      <c r="E57" s="460">
        <f t="shared" si="0"/>
        <v>0</v>
      </c>
      <c r="F57" s="523">
        <f t="shared" si="0"/>
        <v>0</v>
      </c>
      <c r="G57" s="463">
        <f t="shared" ref="G57" si="7">SUM(G25+G41)</f>
        <v>0</v>
      </c>
      <c r="H57" s="3"/>
    </row>
    <row r="58" spans="2:8" x14ac:dyDescent="0.35">
      <c r="B58" s="2"/>
      <c r="C58" s="306" t="s">
        <v>25</v>
      </c>
      <c r="D58" s="496" t="s">
        <v>398</v>
      </c>
      <c r="E58" s="460">
        <f t="shared" si="0"/>
        <v>0</v>
      </c>
      <c r="F58" s="523">
        <f t="shared" si="0"/>
        <v>0</v>
      </c>
      <c r="G58" s="463">
        <f t="shared" ref="G58" si="8">SUM(G26+G42)</f>
        <v>0</v>
      </c>
      <c r="H58" s="3"/>
    </row>
    <row r="59" spans="2:8" x14ac:dyDescent="0.35">
      <c r="B59" s="2"/>
      <c r="C59" s="306" t="s">
        <v>27</v>
      </c>
      <c r="D59" s="496" t="s">
        <v>399</v>
      </c>
      <c r="E59" s="460">
        <f t="shared" si="0"/>
        <v>0</v>
      </c>
      <c r="F59" s="523">
        <f t="shared" si="0"/>
        <v>0</v>
      </c>
      <c r="G59" s="463">
        <f t="shared" ref="G59" si="9">SUM(G27+G43)</f>
        <v>0</v>
      </c>
      <c r="H59" s="3"/>
    </row>
    <row r="60" spans="2:8" x14ac:dyDescent="0.35">
      <c r="B60" s="2"/>
      <c r="C60" s="489"/>
      <c r="D60" s="497" t="s">
        <v>119</v>
      </c>
      <c r="E60" s="498">
        <f>SUM(E49:E59)</f>
        <v>0</v>
      </c>
      <c r="F60" s="525">
        <f>SUM(F49:F59)</f>
        <v>0</v>
      </c>
      <c r="G60" s="499">
        <f>SUM(G49:G59)</f>
        <v>0</v>
      </c>
      <c r="H60" s="3"/>
    </row>
    <row r="61" spans="2:8" x14ac:dyDescent="0.35">
      <c r="B61" s="2"/>
      <c r="C61" s="434"/>
      <c r="D61" s="490"/>
      <c r="E61" s="491"/>
      <c r="F61" s="492"/>
      <c r="G61" s="492"/>
      <c r="H61" s="3"/>
    </row>
    <row r="62" spans="2:8" ht="15" thickBot="1" x14ac:dyDescent="0.4">
      <c r="B62" s="4"/>
      <c r="C62" s="5"/>
      <c r="D62" s="5"/>
      <c r="E62" s="5"/>
      <c r="F62" s="5"/>
      <c r="G62" s="5"/>
      <c r="H62" s="6"/>
    </row>
  </sheetData>
  <sheetProtection algorithmName="SHA-512" hashValue="y3SlzkYJpQunPQAq/NEyzmDSVNvUtRZF5/kahfmIZtIWPIsAOlmbFEucndVJ6P8araGc9YsfKXfDeTv7ZaeMLw==" saltValue="zSwR+VdFUkWAorPZnncVeg==" spinCount="100000" sheet="1" objects="1" scenarios="1"/>
  <mergeCells count="5">
    <mergeCell ref="C14:G14"/>
    <mergeCell ref="C30:G30"/>
    <mergeCell ref="C46:G46"/>
    <mergeCell ref="B10:H10"/>
    <mergeCell ref="B11:H11"/>
  </mergeCells>
  <pageMargins left="0.7" right="0.7" top="0.75" bottom="0.75" header="0.3" footer="0.3"/>
  <pageSetup scale="76" orientation="portrait" r:id="rId1"/>
  <ignoredErrors>
    <ignoredError sqref="C17:C22 C23:C27 C28:D28 C33:C43 C49:C59" numberStoredAsText="1"/>
    <ignoredError sqref="E55 E56:E59 F49:F59 E49:E54 G49:G5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9"/>
  <sheetViews>
    <sheetView showGridLines="0" topLeftCell="A9" zoomScaleNormal="100" workbookViewId="0">
      <selection activeCell="J9" sqref="J9"/>
    </sheetView>
  </sheetViews>
  <sheetFormatPr defaultRowHeight="14.5" x14ac:dyDescent="0.35"/>
  <cols>
    <col min="1" max="1" width="4.81640625" customWidth="1" collapsed="1"/>
    <col min="2" max="2" width="10" customWidth="1" collapsed="1"/>
    <col min="3" max="3" width="4.54296875" customWidth="1" collapsed="1"/>
    <col min="4" max="4" width="47.453125" bestFit="1" customWidth="1" collapsed="1"/>
    <col min="5" max="6" width="25" customWidth="1" collapsed="1"/>
    <col min="7" max="7" width="25" customWidth="1"/>
    <col min="8" max="8" width="10" customWidth="1" collapsed="1"/>
  </cols>
  <sheetData>
    <row r="1" spans="2:8" hidden="1" x14ac:dyDescent="0.35"/>
    <row r="2" spans="2:8" hidden="1" x14ac:dyDescent="0.35"/>
    <row r="3" spans="2:8" hidden="1" x14ac:dyDescent="0.35"/>
    <row r="4" spans="2:8" hidden="1" x14ac:dyDescent="0.35"/>
    <row r="5" spans="2:8" hidden="1" x14ac:dyDescent="0.35"/>
    <row r="6" spans="2:8" hidden="1" x14ac:dyDescent="0.35"/>
    <row r="7" spans="2:8" hidden="1" x14ac:dyDescent="0.35"/>
    <row r="8" spans="2:8" hidden="1" x14ac:dyDescent="0.35"/>
    <row r="9" spans="2:8" ht="12.75" customHeight="1" thickBot="1" x14ac:dyDescent="0.4"/>
    <row r="10" spans="2:8" ht="28.5" customHeight="1" x14ac:dyDescent="0.35">
      <c r="B10" s="676" t="s">
        <v>443</v>
      </c>
      <c r="C10" s="677"/>
      <c r="D10" s="677"/>
      <c r="E10" s="677"/>
      <c r="F10" s="677"/>
      <c r="G10" s="677"/>
      <c r="H10" s="678"/>
    </row>
    <row r="11" spans="2:8" ht="15.75" customHeight="1" x14ac:dyDescent="0.35">
      <c r="B11" s="679" t="s">
        <v>383</v>
      </c>
      <c r="C11" s="680"/>
      <c r="D11" s="680"/>
      <c r="E11" s="680"/>
      <c r="F11" s="680"/>
      <c r="G11" s="680"/>
      <c r="H11" s="681"/>
    </row>
    <row r="12" spans="2:8" x14ac:dyDescent="0.35">
      <c r="B12" s="2"/>
      <c r="C12" s="1"/>
      <c r="D12" s="1"/>
      <c r="E12" s="1"/>
      <c r="F12" s="1"/>
      <c r="G12" s="1"/>
      <c r="H12" s="3"/>
    </row>
    <row r="13" spans="2:8" ht="15.5" x14ac:dyDescent="0.35">
      <c r="B13" s="2"/>
      <c r="C13" s="302"/>
      <c r="D13" s="303"/>
      <c r="E13" s="304"/>
      <c r="F13" s="304"/>
      <c r="G13" s="305"/>
      <c r="H13" s="3"/>
    </row>
    <row r="14" spans="2:8" ht="15.5" x14ac:dyDescent="0.35">
      <c r="B14" s="2"/>
      <c r="C14" s="673" t="s">
        <v>444</v>
      </c>
      <c r="D14" s="674"/>
      <c r="E14" s="674"/>
      <c r="F14" s="674"/>
      <c r="G14" s="675"/>
      <c r="H14" s="3"/>
    </row>
    <row r="15" spans="2:8" x14ac:dyDescent="0.35">
      <c r="B15" s="2"/>
      <c r="C15" s="517"/>
      <c r="D15" s="518"/>
      <c r="E15" s="518"/>
      <c r="F15" s="518"/>
      <c r="G15" s="519"/>
      <c r="H15" s="3"/>
    </row>
    <row r="16" spans="2:8" ht="15.5" x14ac:dyDescent="0.35">
      <c r="B16" s="2"/>
      <c r="C16" s="514"/>
      <c r="D16" s="515" t="s">
        <v>402</v>
      </c>
      <c r="E16" s="516" t="s">
        <v>116</v>
      </c>
      <c r="F16" s="522" t="s">
        <v>117</v>
      </c>
      <c r="G16" s="391" t="s">
        <v>419</v>
      </c>
      <c r="H16" s="3"/>
    </row>
    <row r="17" spans="2:8" x14ac:dyDescent="0.35">
      <c r="B17" s="2"/>
      <c r="C17" s="306" t="s">
        <v>7</v>
      </c>
      <c r="D17" s="496" t="s">
        <v>431</v>
      </c>
      <c r="E17" s="460"/>
      <c r="F17" s="460"/>
      <c r="G17" s="460"/>
      <c r="H17" s="3"/>
    </row>
    <row r="18" spans="2:8" x14ac:dyDescent="0.35">
      <c r="B18" s="2"/>
      <c r="C18" s="306" t="s">
        <v>9</v>
      </c>
      <c r="D18" s="496" t="s">
        <v>432</v>
      </c>
      <c r="E18" s="460"/>
      <c r="F18" s="460"/>
      <c r="G18" s="460"/>
      <c r="H18" s="3"/>
    </row>
    <row r="19" spans="2:8" x14ac:dyDescent="0.35">
      <c r="B19" s="2"/>
      <c r="C19" s="306" t="s">
        <v>11</v>
      </c>
      <c r="D19" s="496" t="s">
        <v>433</v>
      </c>
      <c r="E19" s="460"/>
      <c r="F19" s="523"/>
      <c r="G19" s="463"/>
      <c r="H19" s="3"/>
    </row>
    <row r="20" spans="2:8" x14ac:dyDescent="0.35">
      <c r="B20" s="2"/>
      <c r="C20" s="306" t="s">
        <v>13</v>
      </c>
      <c r="D20" s="496" t="s">
        <v>434</v>
      </c>
      <c r="E20" s="460"/>
      <c r="F20" s="523"/>
      <c r="G20" s="463"/>
      <c r="H20" s="3"/>
    </row>
    <row r="21" spans="2:8" x14ac:dyDescent="0.35">
      <c r="B21" s="2"/>
      <c r="C21" s="306" t="s">
        <v>15</v>
      </c>
      <c r="D21" s="496" t="s">
        <v>435</v>
      </c>
      <c r="E21" s="460"/>
      <c r="F21" s="523"/>
      <c r="G21" s="463"/>
      <c r="H21" s="3"/>
    </row>
    <row r="22" spans="2:8" x14ac:dyDescent="0.35">
      <c r="B22" s="2"/>
      <c r="C22" s="306" t="s">
        <v>17</v>
      </c>
      <c r="D22" s="496" t="s">
        <v>436</v>
      </c>
      <c r="E22" s="460"/>
      <c r="F22" s="523"/>
      <c r="G22" s="463"/>
      <c r="H22" s="3"/>
    </row>
    <row r="23" spans="2:8" x14ac:dyDescent="0.35">
      <c r="B23" s="2"/>
      <c r="C23" s="306" t="s">
        <v>19</v>
      </c>
      <c r="D23" s="496" t="s">
        <v>437</v>
      </c>
      <c r="E23" s="460"/>
      <c r="F23" s="523"/>
      <c r="G23" s="463"/>
      <c r="H23" s="3"/>
    </row>
    <row r="24" spans="2:8" x14ac:dyDescent="0.35">
      <c r="B24" s="2"/>
      <c r="C24" s="306" t="s">
        <v>21</v>
      </c>
      <c r="D24" s="496" t="s">
        <v>438</v>
      </c>
      <c r="E24" s="460"/>
      <c r="F24" s="523"/>
      <c r="G24" s="463"/>
      <c r="H24" s="3"/>
    </row>
    <row r="25" spans="2:8" x14ac:dyDescent="0.35">
      <c r="B25" s="2"/>
      <c r="C25" s="306" t="s">
        <v>23</v>
      </c>
      <c r="D25" s="496" t="s">
        <v>439</v>
      </c>
      <c r="E25" s="460"/>
      <c r="F25" s="523"/>
      <c r="G25" s="463"/>
      <c r="H25" s="3"/>
    </row>
    <row r="26" spans="2:8" x14ac:dyDescent="0.35">
      <c r="B26" s="2"/>
      <c r="C26" s="306" t="s">
        <v>25</v>
      </c>
      <c r="D26" s="496" t="s">
        <v>440</v>
      </c>
      <c r="E26" s="460"/>
      <c r="F26" s="523"/>
      <c r="G26" s="463"/>
      <c r="H26" s="3"/>
    </row>
    <row r="27" spans="2:8" x14ac:dyDescent="0.35">
      <c r="B27" s="2"/>
      <c r="C27" s="306" t="s">
        <v>27</v>
      </c>
      <c r="D27" s="496" t="s">
        <v>441</v>
      </c>
      <c r="E27" s="460"/>
      <c r="F27" s="523"/>
      <c r="G27" s="463"/>
      <c r="H27" s="3"/>
    </row>
    <row r="28" spans="2:8" x14ac:dyDescent="0.35">
      <c r="B28" s="2"/>
      <c r="C28" s="306" t="s">
        <v>29</v>
      </c>
      <c r="D28" s="496" t="s">
        <v>442</v>
      </c>
      <c r="E28" s="460"/>
      <c r="F28" s="523"/>
      <c r="G28" s="463"/>
      <c r="H28" s="3"/>
    </row>
    <row r="29" spans="2:8" x14ac:dyDescent="0.35">
      <c r="B29" s="2"/>
      <c r="C29" s="307"/>
      <c r="D29" s="408" t="s">
        <v>119</v>
      </c>
      <c r="E29" s="461">
        <f>SUM(E17:E28)</f>
        <v>0</v>
      </c>
      <c r="F29" s="524">
        <f>SUM(F17:F28)</f>
        <v>0</v>
      </c>
      <c r="G29" s="499">
        <f>SUM(G17:G28)</f>
        <v>0</v>
      </c>
      <c r="H29" s="3"/>
    </row>
    <row r="30" spans="2:8" ht="15.5" x14ac:dyDescent="0.35">
      <c r="B30" s="2"/>
      <c r="C30" s="673" t="s">
        <v>445</v>
      </c>
      <c r="D30" s="674"/>
      <c r="E30" s="674"/>
      <c r="F30" s="674"/>
      <c r="G30" s="675"/>
      <c r="H30" s="3"/>
    </row>
    <row r="31" spans="2:8" x14ac:dyDescent="0.35">
      <c r="B31" s="2"/>
      <c r="C31" s="517"/>
      <c r="D31" s="520"/>
      <c r="E31" s="520"/>
      <c r="F31" s="520"/>
      <c r="G31" s="521"/>
      <c r="H31" s="3"/>
    </row>
    <row r="32" spans="2:8" ht="15.5" x14ac:dyDescent="0.35">
      <c r="B32" s="2"/>
      <c r="C32" s="514"/>
      <c r="D32" s="515" t="s">
        <v>402</v>
      </c>
      <c r="E32" s="516" t="s">
        <v>116</v>
      </c>
      <c r="F32" s="522" t="s">
        <v>117</v>
      </c>
      <c r="G32" s="391" t="s">
        <v>419</v>
      </c>
      <c r="H32" s="3"/>
    </row>
    <row r="33" spans="2:8" x14ac:dyDescent="0.35">
      <c r="B33" s="2"/>
      <c r="C33" s="306" t="s">
        <v>7</v>
      </c>
      <c r="D33" s="496" t="s">
        <v>446</v>
      </c>
      <c r="E33" s="460"/>
      <c r="F33" s="523"/>
      <c r="G33" s="463"/>
      <c r="H33" s="3"/>
    </row>
    <row r="34" spans="2:8" x14ac:dyDescent="0.35">
      <c r="B34" s="2"/>
      <c r="C34" s="306" t="s">
        <v>9</v>
      </c>
      <c r="D34" s="496" t="s">
        <v>447</v>
      </c>
      <c r="E34" s="460"/>
      <c r="F34" s="523"/>
      <c r="G34" s="463"/>
      <c r="H34" s="3"/>
    </row>
    <row r="35" spans="2:8" x14ac:dyDescent="0.35">
      <c r="B35" s="2"/>
      <c r="C35" s="306" t="s">
        <v>11</v>
      </c>
      <c r="D35" s="496" t="s">
        <v>448</v>
      </c>
      <c r="E35" s="460"/>
      <c r="F35" s="523"/>
      <c r="G35" s="463"/>
      <c r="H35" s="3"/>
    </row>
    <row r="36" spans="2:8" x14ac:dyDescent="0.35">
      <c r="B36" s="2"/>
      <c r="C36" s="306" t="s">
        <v>13</v>
      </c>
      <c r="D36" s="496" t="s">
        <v>449</v>
      </c>
      <c r="E36" s="460"/>
      <c r="F36" s="523"/>
      <c r="G36" s="463"/>
      <c r="H36" s="3"/>
    </row>
    <row r="37" spans="2:8" x14ac:dyDescent="0.35">
      <c r="B37" s="2"/>
      <c r="C37" s="306" t="s">
        <v>15</v>
      </c>
      <c r="D37" s="496" t="s">
        <v>450</v>
      </c>
      <c r="E37" s="460"/>
      <c r="F37" s="523"/>
      <c r="G37" s="463"/>
      <c r="H37" s="3"/>
    </row>
    <row r="38" spans="2:8" x14ac:dyDescent="0.35">
      <c r="B38" s="2"/>
      <c r="C38" s="306" t="s">
        <v>17</v>
      </c>
      <c r="D38" s="496" t="s">
        <v>451</v>
      </c>
      <c r="E38" s="460"/>
      <c r="F38" s="523"/>
      <c r="G38" s="463"/>
      <c r="H38" s="3"/>
    </row>
    <row r="39" spans="2:8" x14ac:dyDescent="0.35">
      <c r="B39" s="2"/>
      <c r="C39" s="306" t="s">
        <v>19</v>
      </c>
      <c r="D39" s="496" t="s">
        <v>452</v>
      </c>
      <c r="E39" s="460"/>
      <c r="F39" s="523"/>
      <c r="G39" s="463"/>
      <c r="H39" s="3"/>
    </row>
    <row r="40" spans="2:8" x14ac:dyDescent="0.35">
      <c r="B40" s="2"/>
      <c r="C40" s="307"/>
      <c r="D40" s="408" t="s">
        <v>119</v>
      </c>
      <c r="E40" s="461">
        <f>SUM(E33:E39)</f>
        <v>0</v>
      </c>
      <c r="F40" s="524">
        <f>SUM(F33:F39)</f>
        <v>0</v>
      </c>
      <c r="G40" s="499">
        <f>SUM(G33:G39)</f>
        <v>0</v>
      </c>
      <c r="H40" s="3"/>
    </row>
    <row r="41" spans="2:8" x14ac:dyDescent="0.35">
      <c r="B41" s="2"/>
      <c r="C41" s="592"/>
      <c r="D41" s="593"/>
      <c r="E41" s="594"/>
      <c r="F41" s="595"/>
      <c r="G41" s="596"/>
      <c r="H41" s="3"/>
    </row>
    <row r="42" spans="2:8" ht="15.5" x14ac:dyDescent="0.35">
      <c r="B42" s="2"/>
      <c r="C42" s="302"/>
      <c r="D42" s="303"/>
      <c r="E42" s="304"/>
      <c r="F42" s="304"/>
      <c r="G42" s="305"/>
      <c r="H42" s="3"/>
    </row>
    <row r="43" spans="2:8" ht="15.5" x14ac:dyDescent="0.35">
      <c r="B43" s="2"/>
      <c r="C43" s="673" t="s">
        <v>453</v>
      </c>
      <c r="D43" s="674"/>
      <c r="E43" s="674"/>
      <c r="F43" s="674"/>
      <c r="G43" s="675"/>
      <c r="H43" s="3"/>
    </row>
    <row r="44" spans="2:8" x14ac:dyDescent="0.35">
      <c r="B44" s="2"/>
      <c r="C44" s="517"/>
      <c r="D44" s="518"/>
      <c r="E44" s="518"/>
      <c r="F44" s="518"/>
      <c r="G44" s="519"/>
      <c r="H44" s="3"/>
    </row>
    <row r="45" spans="2:8" ht="15.5" x14ac:dyDescent="0.35">
      <c r="B45" s="2"/>
      <c r="C45" s="514"/>
      <c r="D45" s="515" t="s">
        <v>402</v>
      </c>
      <c r="E45" s="516" t="s">
        <v>116</v>
      </c>
      <c r="F45" s="522" t="s">
        <v>117</v>
      </c>
      <c r="G45" s="391" t="s">
        <v>419</v>
      </c>
      <c r="H45" s="3"/>
    </row>
    <row r="46" spans="2:8" x14ac:dyDescent="0.35">
      <c r="B46" s="2"/>
      <c r="C46" s="306" t="s">
        <v>7</v>
      </c>
      <c r="D46" s="496" t="s">
        <v>454</v>
      </c>
      <c r="E46" s="460"/>
      <c r="F46" s="523"/>
      <c r="G46" s="463"/>
      <c r="H46" s="3"/>
    </row>
    <row r="47" spans="2:8" x14ac:dyDescent="0.35">
      <c r="B47" s="2"/>
      <c r="C47" s="306" t="s">
        <v>9</v>
      </c>
      <c r="D47" s="496" t="s">
        <v>455</v>
      </c>
      <c r="E47" s="460"/>
      <c r="F47" s="523"/>
      <c r="G47" s="463"/>
      <c r="H47" s="3"/>
    </row>
    <row r="48" spans="2:8" x14ac:dyDescent="0.35">
      <c r="B48" s="2"/>
      <c r="C48" s="306" t="s">
        <v>11</v>
      </c>
      <c r="D48" s="496" t="s">
        <v>456</v>
      </c>
      <c r="E48" s="460"/>
      <c r="F48" s="523"/>
      <c r="G48" s="463"/>
      <c r="H48" s="3"/>
    </row>
    <row r="49" spans="2:8" x14ac:dyDescent="0.35">
      <c r="B49" s="2"/>
      <c r="C49" s="306" t="s">
        <v>13</v>
      </c>
      <c r="D49" s="496" t="s">
        <v>457</v>
      </c>
      <c r="E49" s="460"/>
      <c r="F49" s="523"/>
      <c r="G49" s="463"/>
      <c r="H49" s="3"/>
    </row>
    <row r="50" spans="2:8" x14ac:dyDescent="0.35">
      <c r="B50" s="2"/>
      <c r="C50" s="306" t="s">
        <v>15</v>
      </c>
      <c r="D50" s="496" t="s">
        <v>458</v>
      </c>
      <c r="E50" s="460"/>
      <c r="F50" s="523"/>
      <c r="G50" s="463"/>
      <c r="H50" s="3"/>
    </row>
    <row r="51" spans="2:8" x14ac:dyDescent="0.35">
      <c r="B51" s="2"/>
      <c r="C51" s="306" t="s">
        <v>17</v>
      </c>
      <c r="D51" s="496" t="s">
        <v>463</v>
      </c>
      <c r="E51" s="460"/>
      <c r="F51" s="523"/>
      <c r="G51" s="463"/>
      <c r="H51" s="3"/>
    </row>
    <row r="52" spans="2:8" x14ac:dyDescent="0.35">
      <c r="B52" s="2"/>
      <c r="C52" s="306" t="s">
        <v>19</v>
      </c>
      <c r="D52" s="496" t="s">
        <v>464</v>
      </c>
      <c r="E52" s="460"/>
      <c r="F52" s="523"/>
      <c r="G52" s="463"/>
      <c r="H52" s="3"/>
    </row>
    <row r="53" spans="2:8" x14ac:dyDescent="0.35">
      <c r="B53" s="2"/>
      <c r="C53" s="306" t="s">
        <v>21</v>
      </c>
      <c r="D53" s="496" t="s">
        <v>459</v>
      </c>
      <c r="E53" s="460"/>
      <c r="F53" s="523"/>
      <c r="G53" s="463"/>
      <c r="H53" s="3"/>
    </row>
    <row r="54" spans="2:8" x14ac:dyDescent="0.35">
      <c r="B54" s="2"/>
      <c r="C54" s="306" t="s">
        <v>23</v>
      </c>
      <c r="D54" s="496" t="s">
        <v>460</v>
      </c>
      <c r="E54" s="460"/>
      <c r="F54" s="523"/>
      <c r="G54" s="463"/>
      <c r="H54" s="3"/>
    </row>
    <row r="55" spans="2:8" x14ac:dyDescent="0.35">
      <c r="B55" s="2"/>
      <c r="C55" s="306" t="s">
        <v>25</v>
      </c>
      <c r="D55" s="496" t="s">
        <v>461</v>
      </c>
      <c r="E55" s="460"/>
      <c r="F55" s="523"/>
      <c r="G55" s="463"/>
      <c r="H55" s="3"/>
    </row>
    <row r="56" spans="2:8" x14ac:dyDescent="0.35">
      <c r="B56" s="2"/>
      <c r="C56" s="306" t="s">
        <v>27</v>
      </c>
      <c r="D56" s="496" t="s">
        <v>462</v>
      </c>
      <c r="E56" s="460"/>
      <c r="F56" s="523"/>
      <c r="G56" s="463"/>
      <c r="H56" s="3"/>
    </row>
    <row r="57" spans="2:8" x14ac:dyDescent="0.35">
      <c r="B57" s="2"/>
      <c r="C57" s="489"/>
      <c r="D57" s="497" t="s">
        <v>119</v>
      </c>
      <c r="E57" s="498">
        <f>SUM(E46:E56)</f>
        <v>0</v>
      </c>
      <c r="F57" s="525">
        <f>SUM(F46:F56)</f>
        <v>0</v>
      </c>
      <c r="G57" s="499">
        <f>SUM(G46:G56)</f>
        <v>0</v>
      </c>
      <c r="H57" s="3"/>
    </row>
    <row r="58" spans="2:8" x14ac:dyDescent="0.35">
      <c r="B58" s="2"/>
      <c r="C58" s="434"/>
      <c r="D58" s="490"/>
      <c r="E58" s="491"/>
      <c r="F58" s="492"/>
      <c r="G58" s="492"/>
      <c r="H58" s="3"/>
    </row>
    <row r="59" spans="2:8" ht="15" thickBot="1" x14ac:dyDescent="0.4">
      <c r="B59" s="4"/>
      <c r="C59" s="5"/>
      <c r="D59" s="5"/>
      <c r="E59" s="5"/>
      <c r="F59" s="5"/>
      <c r="G59" s="5"/>
      <c r="H59" s="6"/>
    </row>
  </sheetData>
  <sheetProtection algorithmName="SHA-512" hashValue="dXlJZyic7QTfZkB53mNMQh/dcn7t09JB80fSo0niMIAArjFQZpodMVZUxROcYxjyI4rf4cQTdnafuu7SkPzSrQ==" saltValue="AFLvjCjOwi5cbzxo9OLNGg==" spinCount="100000" sheet="1" objects="1" scenarios="1"/>
  <mergeCells count="5">
    <mergeCell ref="B10:H10"/>
    <mergeCell ref="B11:H11"/>
    <mergeCell ref="C14:G14"/>
    <mergeCell ref="C30:G30"/>
    <mergeCell ref="C43:G43"/>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Drop-down List</vt:lpstr>
      <vt:lpstr>General</vt:lpstr>
      <vt:lpstr>Liabilities</vt:lpstr>
      <vt:lpstr>Assets</vt:lpstr>
      <vt:lpstr>Other assets and liabilities</vt:lpstr>
      <vt:lpstr>StatCompIncome</vt:lpstr>
      <vt:lpstr>Consumer Credit</vt:lpstr>
      <vt:lpstr>Deposits by Range</vt:lpstr>
      <vt:lpstr>Deposits up to $10,000</vt:lpstr>
      <vt:lpstr>Sum. of Impaired Loans</vt:lpstr>
      <vt:lpstr>Credit Cards</vt:lpstr>
      <vt:lpstr>Maturity Schedule</vt:lpstr>
      <vt:lpstr>Repricing Schedule</vt:lpstr>
      <vt:lpstr>Mortgage Report</vt:lpstr>
      <vt:lpstr>Growth Assessment</vt:lpstr>
      <vt:lpstr>Ratio Analysis</vt:lpstr>
      <vt:lpstr>Consistency Checks</vt:lpstr>
      <vt:lpstr>Liabilities!Print_Area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Leahy</dc:creator>
  <cp:lastModifiedBy>Meaghan J Peet</cp:lastModifiedBy>
  <cp:lastPrinted>2018-10-04T19:39:32Z</cp:lastPrinted>
  <dcterms:created xsi:type="dcterms:W3CDTF">2014-05-19T13:02:32Z</dcterms:created>
  <dcterms:modified xsi:type="dcterms:W3CDTF">2026-06-23T15:23:34Z</dcterms:modified>
</cp:coreProperties>
</file>