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cox\Documents\"/>
    </mc:Choice>
  </mc:AlternateContent>
  <bookViews>
    <workbookView xWindow="0" yWindow="0" windowWidth="20490" windowHeight="7620" activeTab="1"/>
  </bookViews>
  <sheets>
    <sheet name="91-Day" sheetId="2" r:id="rId1"/>
    <sheet name="182-Day" sheetId="1" r:id="rId2"/>
  </sheets>
  <definedNames>
    <definedName name="_xlnm.Print_Area" localSheetId="0">'91-Day'!$A$1:$K$20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1" l="1"/>
  <c r="M19" i="1"/>
  <c r="M13" i="1"/>
  <c r="M14" i="1" s="1"/>
  <c r="M9" i="1"/>
  <c r="M20" i="2"/>
  <c r="M19" i="2"/>
  <c r="M13" i="2"/>
  <c r="L20" i="1" l="1"/>
  <c r="K20" i="1"/>
  <c r="J20" i="1"/>
  <c r="I20" i="1"/>
  <c r="H20" i="1"/>
  <c r="G20" i="1"/>
  <c r="F20" i="1"/>
  <c r="E20" i="1"/>
  <c r="D20" i="1"/>
  <c r="C20" i="1"/>
  <c r="B20" i="1"/>
  <c r="L19" i="1"/>
  <c r="K19" i="1"/>
  <c r="J19" i="1"/>
  <c r="I19" i="1"/>
  <c r="H19" i="1"/>
  <c r="G19" i="1"/>
  <c r="F19" i="1"/>
  <c r="E19" i="1"/>
  <c r="D19" i="1"/>
  <c r="C19" i="1"/>
  <c r="B19" i="1"/>
  <c r="L18" i="1"/>
  <c r="L17" i="1"/>
  <c r="L16" i="1"/>
  <c r="L13" i="1"/>
  <c r="L14" i="1"/>
  <c r="K13" i="1"/>
  <c r="K10" i="1"/>
  <c r="L9" i="1"/>
  <c r="L20" i="2"/>
  <c r="K20" i="2"/>
  <c r="J20" i="2"/>
  <c r="I20" i="2"/>
  <c r="H20" i="2"/>
  <c r="G20" i="2"/>
  <c r="F20" i="2"/>
  <c r="E20" i="2"/>
  <c r="D20" i="2"/>
  <c r="C20" i="2"/>
  <c r="B20" i="2"/>
  <c r="L19" i="2"/>
  <c r="K19" i="2"/>
  <c r="J19" i="2"/>
  <c r="I19" i="2"/>
  <c r="H19" i="2"/>
  <c r="G19" i="2"/>
  <c r="F19" i="2"/>
  <c r="E19" i="2"/>
  <c r="D19" i="2"/>
  <c r="C19" i="2"/>
  <c r="B19" i="2"/>
  <c r="L18" i="2"/>
  <c r="K18" i="2"/>
  <c r="L17" i="2"/>
  <c r="L16" i="2"/>
  <c r="L14" i="2"/>
  <c r="K14" i="2"/>
  <c r="L13" i="2"/>
  <c r="K13" i="2"/>
</calcChain>
</file>

<file path=xl/sharedStrings.xml><?xml version="1.0" encoding="utf-8"?>
<sst xmlns="http://schemas.openxmlformats.org/spreadsheetml/2006/main" count="136" uniqueCount="65">
  <si>
    <t>182-Day T-Bill Auction Results</t>
  </si>
  <si>
    <t>Auction Name</t>
  </si>
  <si>
    <t>Type of Security</t>
  </si>
  <si>
    <t>Discount</t>
  </si>
  <si>
    <t>Total Public Offering</t>
  </si>
  <si>
    <t>Total Public Bidding</t>
  </si>
  <si>
    <t>Undersubscribe Amount</t>
  </si>
  <si>
    <t>Pricing</t>
  </si>
  <si>
    <t>Multiple</t>
  </si>
  <si>
    <t>Term of Security (days)</t>
  </si>
  <si>
    <t>Settlement Date</t>
  </si>
  <si>
    <t>Maturity Date</t>
  </si>
  <si>
    <t>Competitive Bidders</t>
  </si>
  <si>
    <t>Winning Bidders</t>
  </si>
  <si>
    <t>Total Valid Competitive Bids</t>
  </si>
  <si>
    <t>Total Competitive Bids Allocated</t>
  </si>
  <si>
    <t>Range of Prices of Valid Competitive Bids</t>
  </si>
  <si>
    <t>Avg. Yield</t>
  </si>
  <si>
    <t>Avg. Price</t>
  </si>
  <si>
    <t>Avg. Discount Rate</t>
  </si>
  <si>
    <t>Cutoff Yield (%)</t>
  </si>
  <si>
    <t xml:space="preserve">Bids Received as % of Amount Offered  </t>
  </si>
  <si>
    <t>TB000-611</t>
  </si>
  <si>
    <t>TB000-614</t>
  </si>
  <si>
    <t>TB000-616</t>
  </si>
  <si>
    <t>TB000-618</t>
  </si>
  <si>
    <t>TB000-621</t>
  </si>
  <si>
    <t>TB000-623</t>
  </si>
  <si>
    <t>TB000-626</t>
  </si>
  <si>
    <t>TB000-628</t>
  </si>
  <si>
    <t>TB000-630</t>
  </si>
  <si>
    <t>91-Day T-Bill Auction Results</t>
  </si>
  <si>
    <t>TB000-610</t>
  </si>
  <si>
    <t>TB000-613</t>
  </si>
  <si>
    <t>TB000-615</t>
  </si>
  <si>
    <t>TB000-617</t>
  </si>
  <si>
    <t>TB000-620</t>
  </si>
  <si>
    <t>TB000-622</t>
  </si>
  <si>
    <t>TB000-625</t>
  </si>
  <si>
    <t>TB000-627</t>
  </si>
  <si>
    <t>TB000-629</t>
  </si>
  <si>
    <t>[99.277000 - 99.346800]</t>
  </si>
  <si>
    <t>[99.277000 - 99.314400]</t>
  </si>
  <si>
    <t>[99.277000 - 99.301900]</t>
  </si>
  <si>
    <t>[99.277000 - 99.299400]</t>
  </si>
  <si>
    <t>[99.277000 - 99.289500]</t>
  </si>
  <si>
    <t>[99.274500 - 99.387400]</t>
  </si>
  <si>
    <t>[99.264500 - 99.379500]</t>
  </si>
  <si>
    <t>[99.277000 - 99.387400]</t>
  </si>
  <si>
    <t>[99.275000 - 99.310000]</t>
  </si>
  <si>
    <t>[98.554000 - 98.559000]</t>
  </si>
  <si>
    <t>[98.554000 - 98.555000]</t>
  </si>
  <si>
    <t>[98.554000 - 98.554000]</t>
  </si>
  <si>
    <t>[98.544000 - 98.554000]</t>
  </si>
  <si>
    <t>[98.554000 - 98.556000]</t>
  </si>
  <si>
    <t>TB000-631</t>
  </si>
  <si>
    <t>[99.282000 - 99.387400]</t>
  </si>
  <si>
    <t>TB000-632</t>
  </si>
  <si>
    <t>TB000-633</t>
  </si>
  <si>
    <t>[99.277000 - 99.300000]</t>
  </si>
  <si>
    <t>TB000-634</t>
  </si>
  <si>
    <t>[98.554000 - 98.563900]</t>
  </si>
  <si>
    <t>TB000-635</t>
  </si>
  <si>
    <t>[99.277000 - 99.290400]</t>
  </si>
  <si>
    <t>TB000-636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</si>
</sst>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 tint="0.39994506668294322"/>
      </left>
      <right style="medium">
        <color theme="4" tint="0.39994506668294322"/>
      </right>
      <top style="medium">
        <color theme="4" tint="0.39994506668294322"/>
      </top>
      <bottom/>
      <diagonal/>
    </border>
    <border>
      <left style="medium">
        <color theme="4" tint="0.39991454817346722"/>
      </left>
      <right style="medium">
        <color theme="4" tint="0.39988402966399123"/>
      </right>
      <top style="medium">
        <color theme="4" tint="0.39988402966399123"/>
      </top>
      <bottom style="medium">
        <color theme="4" tint="0.39988402966399123"/>
      </bottom>
      <diagonal/>
    </border>
    <border>
      <left style="medium">
        <color theme="4" tint="0.39988402966399123"/>
      </left>
      <right style="medium">
        <color theme="4" tint="0.39988402966399123"/>
      </right>
      <top style="medium">
        <color theme="4" tint="0.39988402966399123"/>
      </top>
      <bottom style="medium">
        <color theme="4" tint="0.39988402966399123"/>
      </bottom>
      <diagonal/>
    </border>
    <border>
      <left style="medium">
        <color theme="4" tint="0.39988402966399123"/>
      </left>
      <right style="medium">
        <color theme="4" tint="0.39991454817346722"/>
      </right>
      <top style="medium">
        <color theme="4" tint="0.39988402966399123"/>
      </top>
      <bottom style="medium">
        <color theme="4" tint="0.39988402966399123"/>
      </bottom>
      <diagonal/>
    </border>
    <border>
      <left style="medium">
        <color theme="4" tint="0.39991454817346722"/>
      </left>
      <right style="medium">
        <color theme="4" tint="0.39988402966399123"/>
      </right>
      <top style="medium">
        <color theme="4" tint="0.39988402966399123"/>
      </top>
      <bottom style="medium">
        <color theme="4" tint="0.39991454817346722"/>
      </bottom>
      <diagonal/>
    </border>
    <border>
      <left style="medium">
        <color theme="4" tint="0.39988402966399123"/>
      </left>
      <right style="medium">
        <color theme="4" tint="0.39988402966399123"/>
      </right>
      <top style="medium">
        <color theme="4" tint="0.39988402966399123"/>
      </top>
      <bottom style="medium">
        <color theme="4" tint="0.39991454817346722"/>
      </bottom>
      <diagonal/>
    </border>
    <border>
      <left style="thick">
        <color theme="4" tint="0.39991454817346722"/>
      </left>
      <right style="medium">
        <color theme="4" tint="0.39988402966399123"/>
      </right>
      <top style="thick">
        <color theme="4" tint="0.39991454817346722"/>
      </top>
      <bottom style="medium">
        <color theme="4" tint="0.39988402966399123"/>
      </bottom>
      <diagonal/>
    </border>
    <border>
      <left style="medium">
        <color theme="4" tint="0.39988402966399123"/>
      </left>
      <right style="medium">
        <color theme="4" tint="0.39988402966399123"/>
      </right>
      <top style="thick">
        <color theme="4" tint="0.39991454817346722"/>
      </top>
      <bottom style="medium">
        <color theme="4" tint="0.39988402966399123"/>
      </bottom>
      <diagonal/>
    </border>
    <border>
      <left style="medium">
        <color theme="4" tint="0.39988402966399123"/>
      </left>
      <right style="thick">
        <color theme="4" tint="0.39991454817346722"/>
      </right>
      <top style="thick">
        <color theme="4" tint="0.39991454817346722"/>
      </top>
      <bottom style="medium">
        <color theme="4" tint="0.39988402966399123"/>
      </bottom>
      <diagonal/>
    </border>
    <border>
      <left style="thick">
        <color theme="4" tint="0.39991454817346722"/>
      </left>
      <right style="medium">
        <color theme="4" tint="0.39988402966399123"/>
      </right>
      <top style="medium">
        <color theme="4" tint="0.39988402966399123"/>
      </top>
      <bottom style="medium">
        <color theme="4" tint="0.39988402966399123"/>
      </bottom>
      <diagonal/>
    </border>
    <border>
      <left style="medium">
        <color theme="4" tint="0.39988402966399123"/>
      </left>
      <right style="thick">
        <color theme="4" tint="0.39991454817346722"/>
      </right>
      <top style="medium">
        <color theme="4" tint="0.39988402966399123"/>
      </top>
      <bottom style="medium">
        <color theme="4" tint="0.39988402966399123"/>
      </bottom>
      <diagonal/>
    </border>
    <border>
      <left style="thick">
        <color theme="4" tint="0.39991454817346722"/>
      </left>
      <right style="medium">
        <color theme="4" tint="0.39988402966399123"/>
      </right>
      <top style="medium">
        <color theme="4" tint="0.39988402966399123"/>
      </top>
      <bottom style="thick">
        <color theme="4" tint="0.39991454817346722"/>
      </bottom>
      <diagonal/>
    </border>
    <border>
      <left style="medium">
        <color theme="4" tint="0.39988402966399123"/>
      </left>
      <right style="medium">
        <color theme="4" tint="0.39988402966399123"/>
      </right>
      <top style="medium">
        <color theme="4" tint="0.39988402966399123"/>
      </top>
      <bottom style="thick">
        <color theme="4" tint="0.39991454817346722"/>
      </bottom>
      <diagonal/>
    </border>
    <border>
      <left style="medium">
        <color theme="4" tint="0.39988402966399123"/>
      </left>
      <right style="thick">
        <color theme="4" tint="0.39991454817346722"/>
      </right>
      <top style="medium">
        <color theme="4" tint="0.39988402966399123"/>
      </top>
      <bottom style="thick">
        <color theme="4" tint="0.39991454817346722"/>
      </bottom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4" applyNumberFormat="0" applyAlignment="0" applyProtection="0"/>
    <xf numFmtId="0" fontId="12" fillId="7" borderId="5" applyNumberFormat="0" applyAlignment="0" applyProtection="0"/>
    <xf numFmtId="0" fontId="13" fillId="7" borderId="4" applyNumberFormat="0" applyAlignment="0" applyProtection="0"/>
    <xf numFmtId="0" fontId="14" fillId="0" borderId="6" applyNumberFormat="0" applyFill="0" applyAlignment="0" applyProtection="0"/>
    <xf numFmtId="0" fontId="1" fillId="8" borderId="7" applyNumberFormat="0" applyAlignment="0" applyProtection="0"/>
    <xf numFmtId="0" fontId="15" fillId="0" borderId="0" applyNumberFormat="0" applyFill="0" applyBorder="0" applyAlignment="0" applyProtection="0"/>
    <xf numFmtId="0" fontId="3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7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7" fillId="33" borderId="0" applyNumberFormat="0" applyBorder="0" applyAlignment="0" applyProtection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1" fillId="2" borderId="10" xfId="0" applyFont="1" applyFill="1" applyBorder="1" applyAlignment="1">
      <alignment horizontal="center" wrapText="1"/>
    </xf>
    <xf numFmtId="17" fontId="1" fillId="2" borderId="10" xfId="0" applyNumberFormat="1" applyFont="1" applyFill="1" applyBorder="1" applyAlignment="1">
      <alignment horizontal="center"/>
    </xf>
    <xf numFmtId="0" fontId="2" fillId="0" borderId="11" xfId="0" applyFont="1" applyBorder="1"/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4" fontId="0" fillId="0" borderId="12" xfId="0" applyNumberFormat="1" applyBorder="1" applyAlignment="1">
      <alignment horizontal="right"/>
    </xf>
    <xf numFmtId="4" fontId="0" fillId="0" borderId="13" xfId="0" applyNumberFormat="1" applyBorder="1" applyAlignment="1">
      <alignment horizontal="right"/>
    </xf>
    <xf numFmtId="14" fontId="0" fillId="0" borderId="12" xfId="0" applyNumberFormat="1" applyBorder="1" applyAlignment="1">
      <alignment horizontal="right"/>
    </xf>
    <xf numFmtId="14" fontId="0" fillId="0" borderId="13" xfId="0" applyNumberFormat="1" applyBorder="1" applyAlignment="1">
      <alignment horizontal="right"/>
    </xf>
    <xf numFmtId="0" fontId="2" fillId="0" borderId="14" xfId="0" applyFont="1" applyBorder="1"/>
    <xf numFmtId="164" fontId="0" fillId="0" borderId="12" xfId="0" applyNumberFormat="1" applyBorder="1" applyAlignment="1">
      <alignment horizontal="right"/>
    </xf>
    <xf numFmtId="164" fontId="0" fillId="0" borderId="13" xfId="0" applyNumberFormat="1" applyBorder="1" applyAlignment="1">
      <alignment horizontal="right"/>
    </xf>
    <xf numFmtId="164" fontId="0" fillId="0" borderId="15" xfId="42" applyNumberFormat="1" applyFont="1" applyBorder="1" applyAlignment="1">
      <alignment horizontal="right"/>
    </xf>
    <xf numFmtId="0" fontId="1" fillId="2" borderId="16" xfId="0" applyFont="1" applyFill="1" applyBorder="1" applyAlignment="1">
      <alignment horizontal="center" wrapText="1"/>
    </xf>
    <xf numFmtId="17" fontId="1" fillId="2" borderId="17" xfId="0" applyNumberFormat="1" applyFont="1" applyFill="1" applyBorder="1" applyAlignment="1">
      <alignment horizontal="center"/>
    </xf>
    <xf numFmtId="17" fontId="1" fillId="2" borderId="18" xfId="0" applyNumberFormat="1" applyFont="1" applyFill="1" applyBorder="1" applyAlignment="1">
      <alignment horizontal="center"/>
    </xf>
    <xf numFmtId="0" fontId="2" fillId="0" borderId="19" xfId="0" applyFont="1" applyBorder="1"/>
    <xf numFmtId="0" fontId="0" fillId="0" borderId="20" xfId="0" applyBorder="1" applyAlignment="1">
      <alignment horizontal="right"/>
    </xf>
    <xf numFmtId="4" fontId="0" fillId="0" borderId="20" xfId="0" applyNumberFormat="1" applyBorder="1" applyAlignment="1">
      <alignment horizontal="right"/>
    </xf>
    <xf numFmtId="14" fontId="0" fillId="0" borderId="20" xfId="0" applyNumberFormat="1" applyBorder="1" applyAlignment="1">
      <alignment horizontal="right"/>
    </xf>
    <xf numFmtId="164" fontId="0" fillId="0" borderId="20" xfId="0" applyNumberFormat="1" applyBorder="1" applyAlignment="1">
      <alignment horizontal="right"/>
    </xf>
    <xf numFmtId="0" fontId="2" fillId="0" borderId="21" xfId="0" applyFont="1" applyBorder="1"/>
    <xf numFmtId="164" fontId="0" fillId="0" borderId="22" xfId="0" applyNumberFormat="1" applyBorder="1" applyAlignment="1">
      <alignment horizontal="right"/>
    </xf>
    <xf numFmtId="164" fontId="0" fillId="0" borderId="23" xfId="0" applyNumberFormat="1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opLeftCell="F4" workbookViewId="0">
      <selection activeCell="M2" sqref="M2:M20"/>
    </sheetView>
  </sheetViews>
  <sheetFormatPr defaultRowHeight="15" x14ac:dyDescent="0.25"/>
  <cols>
    <col min="1" max="1" width="38.28515625" customWidth="1"/>
    <col min="2" max="7" width="21.5703125" bestFit="1" customWidth="1"/>
    <col min="8" max="8" width="22" bestFit="1" customWidth="1"/>
    <col min="9" max="10" width="21.5703125" bestFit="1" customWidth="1"/>
    <col min="11" max="11" width="22" bestFit="1" customWidth="1"/>
    <col min="12" max="13" width="21.5703125" bestFit="1" customWidth="1"/>
  </cols>
  <sheetData>
    <row r="1" spans="1:13" ht="15.75" thickBot="1" x14ac:dyDescent="0.3">
      <c r="A1" s="1" t="s">
        <v>31</v>
      </c>
      <c r="B1" s="2">
        <v>44501</v>
      </c>
      <c r="C1" s="2">
        <v>44531</v>
      </c>
      <c r="D1" s="2">
        <v>44562</v>
      </c>
      <c r="E1" s="2">
        <v>44593</v>
      </c>
      <c r="F1" s="2">
        <v>44621</v>
      </c>
      <c r="G1" s="2">
        <v>44652</v>
      </c>
      <c r="H1" s="2">
        <v>44682</v>
      </c>
      <c r="I1" s="2">
        <v>44713</v>
      </c>
      <c r="J1" s="2">
        <v>44743</v>
      </c>
      <c r="K1" s="2">
        <v>44774</v>
      </c>
      <c r="L1" s="2">
        <v>44805</v>
      </c>
      <c r="M1" s="2">
        <v>44835</v>
      </c>
    </row>
    <row r="2" spans="1:13" ht="15.75" thickBot="1" x14ac:dyDescent="0.3">
      <c r="A2" s="3" t="s">
        <v>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5" t="s">
        <v>55</v>
      </c>
      <c r="L2" s="5" t="s">
        <v>58</v>
      </c>
      <c r="M2" s="5" t="s">
        <v>62</v>
      </c>
    </row>
    <row r="3" spans="1:13" ht="15.75" thickBot="1" x14ac:dyDescent="0.3">
      <c r="A3" s="3" t="s">
        <v>2</v>
      </c>
      <c r="B3" s="5" t="s">
        <v>3</v>
      </c>
      <c r="C3" s="5" t="s">
        <v>3</v>
      </c>
      <c r="D3" s="5" t="s">
        <v>3</v>
      </c>
      <c r="E3" s="5" t="s">
        <v>3</v>
      </c>
      <c r="F3" s="5" t="s">
        <v>3</v>
      </c>
      <c r="G3" s="5" t="s">
        <v>3</v>
      </c>
      <c r="H3" s="5" t="s">
        <v>3</v>
      </c>
      <c r="I3" s="5" t="s">
        <v>3</v>
      </c>
      <c r="J3" s="5" t="s">
        <v>3</v>
      </c>
      <c r="K3" s="5" t="s">
        <v>3</v>
      </c>
      <c r="L3" s="5" t="s">
        <v>3</v>
      </c>
      <c r="M3" s="5" t="s">
        <v>3</v>
      </c>
    </row>
    <row r="4" spans="1:13" ht="15.75" thickBot="1" x14ac:dyDescent="0.3">
      <c r="A4" s="3" t="s">
        <v>4</v>
      </c>
      <c r="B4" s="7">
        <v>176629000</v>
      </c>
      <c r="C4" s="7">
        <v>144157200</v>
      </c>
      <c r="D4" s="7">
        <v>437374900</v>
      </c>
      <c r="E4" s="7">
        <v>133885000</v>
      </c>
      <c r="F4" s="7">
        <v>171957200</v>
      </c>
      <c r="G4" s="7">
        <v>418332900</v>
      </c>
      <c r="H4" s="7">
        <v>157635000</v>
      </c>
      <c r="I4" s="7">
        <v>171957200</v>
      </c>
      <c r="J4" s="7">
        <v>293332900</v>
      </c>
      <c r="K4" s="7">
        <v>134635000</v>
      </c>
      <c r="L4" s="7">
        <v>178957200</v>
      </c>
      <c r="M4" s="7">
        <v>293332900</v>
      </c>
    </row>
    <row r="5" spans="1:13" ht="15.75" thickBot="1" x14ac:dyDescent="0.3">
      <c r="A5" s="3" t="s">
        <v>5</v>
      </c>
      <c r="B5" s="7">
        <v>154305000</v>
      </c>
      <c r="C5" s="7">
        <v>149347100</v>
      </c>
      <c r="D5" s="7">
        <v>400016900</v>
      </c>
      <c r="E5" s="7">
        <v>130500000</v>
      </c>
      <c r="F5" s="7">
        <v>183572000</v>
      </c>
      <c r="G5" s="7">
        <v>423332900</v>
      </c>
      <c r="H5" s="7">
        <v>200675000</v>
      </c>
      <c r="I5" s="7">
        <v>247817000</v>
      </c>
      <c r="J5" s="7">
        <v>404892300</v>
      </c>
      <c r="K5" s="7">
        <v>298345000</v>
      </c>
      <c r="L5" s="7">
        <v>224209100</v>
      </c>
      <c r="M5" s="7">
        <v>349477300</v>
      </c>
    </row>
    <row r="6" spans="1:13" ht="15.75" thickBot="1" x14ac:dyDescent="0.3">
      <c r="A6" s="3" t="s">
        <v>6</v>
      </c>
      <c r="B6" s="7">
        <v>22324000</v>
      </c>
      <c r="C6" s="5">
        <v>0</v>
      </c>
      <c r="D6" s="7">
        <v>37358000</v>
      </c>
      <c r="E6" s="7">
        <v>3385000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 ht="15.75" thickBot="1" x14ac:dyDescent="0.3">
      <c r="A7" s="3" t="s">
        <v>7</v>
      </c>
      <c r="B7" s="5" t="s">
        <v>8</v>
      </c>
      <c r="C7" s="5" t="s">
        <v>8</v>
      </c>
      <c r="D7" s="5" t="s">
        <v>8</v>
      </c>
      <c r="E7" s="5" t="s">
        <v>8</v>
      </c>
      <c r="F7" s="5" t="s">
        <v>8</v>
      </c>
      <c r="G7" s="5" t="s">
        <v>8</v>
      </c>
      <c r="H7" s="5" t="s">
        <v>8</v>
      </c>
      <c r="I7" s="5" t="s">
        <v>8</v>
      </c>
      <c r="J7" s="5" t="s">
        <v>8</v>
      </c>
      <c r="K7" s="5" t="s">
        <v>8</v>
      </c>
      <c r="L7" s="5" t="s">
        <v>8</v>
      </c>
      <c r="M7" s="5" t="s">
        <v>8</v>
      </c>
    </row>
    <row r="8" spans="1:13" ht="15.75" thickBot="1" x14ac:dyDescent="0.3">
      <c r="A8" s="3" t="s">
        <v>9</v>
      </c>
      <c r="B8" s="5">
        <v>91</v>
      </c>
      <c r="C8" s="5">
        <v>91</v>
      </c>
      <c r="D8" s="5">
        <v>91</v>
      </c>
      <c r="E8" s="5">
        <v>91</v>
      </c>
      <c r="F8" s="5">
        <v>91</v>
      </c>
      <c r="G8" s="5">
        <v>91</v>
      </c>
      <c r="H8" s="5">
        <v>91</v>
      </c>
      <c r="I8" s="5">
        <v>91</v>
      </c>
      <c r="J8" s="5">
        <v>91</v>
      </c>
      <c r="K8" s="5">
        <v>91</v>
      </c>
      <c r="L8" s="5">
        <v>91</v>
      </c>
      <c r="M8" s="5">
        <v>91</v>
      </c>
    </row>
    <row r="9" spans="1:13" ht="15.75" thickBot="1" x14ac:dyDescent="0.3">
      <c r="A9" s="3" t="s">
        <v>10</v>
      </c>
      <c r="B9" s="9">
        <v>44516</v>
      </c>
      <c r="C9" s="9">
        <v>44558</v>
      </c>
      <c r="D9" s="9">
        <v>44581</v>
      </c>
      <c r="E9" s="9">
        <v>44607</v>
      </c>
      <c r="F9" s="9">
        <v>44649</v>
      </c>
      <c r="G9" s="9">
        <v>44672</v>
      </c>
      <c r="H9" s="9">
        <v>44698</v>
      </c>
      <c r="I9" s="9">
        <v>44740</v>
      </c>
      <c r="J9" s="9">
        <v>44763</v>
      </c>
      <c r="K9" s="9">
        <v>44789</v>
      </c>
      <c r="L9" s="9">
        <v>44831</v>
      </c>
      <c r="M9" s="9">
        <v>44854</v>
      </c>
    </row>
    <row r="10" spans="1:13" ht="15.75" thickBot="1" x14ac:dyDescent="0.3">
      <c r="A10" s="3" t="s">
        <v>11</v>
      </c>
      <c r="B10" s="9">
        <v>44607</v>
      </c>
      <c r="C10" s="9">
        <v>44649</v>
      </c>
      <c r="D10" s="9">
        <v>44672</v>
      </c>
      <c r="E10" s="9">
        <v>44698</v>
      </c>
      <c r="F10" s="9">
        <v>44740</v>
      </c>
      <c r="G10" s="9">
        <v>44763</v>
      </c>
      <c r="H10" s="9">
        <v>44789</v>
      </c>
      <c r="I10" s="9">
        <v>44831</v>
      </c>
      <c r="J10" s="9">
        <v>44854</v>
      </c>
      <c r="K10" s="9">
        <v>44880</v>
      </c>
      <c r="L10" s="9">
        <v>44922</v>
      </c>
      <c r="M10" s="9">
        <v>44945</v>
      </c>
    </row>
    <row r="11" spans="1:13" ht="15.75" thickBot="1" x14ac:dyDescent="0.3">
      <c r="A11" s="3" t="s">
        <v>12</v>
      </c>
      <c r="B11" s="5">
        <v>6</v>
      </c>
      <c r="C11" s="5">
        <v>6</v>
      </c>
      <c r="D11" s="5">
        <v>8</v>
      </c>
      <c r="E11" s="5">
        <v>5</v>
      </c>
      <c r="F11" s="5">
        <v>8</v>
      </c>
      <c r="G11" s="5">
        <v>9</v>
      </c>
      <c r="H11" s="5">
        <v>12</v>
      </c>
      <c r="I11" s="5">
        <v>10</v>
      </c>
      <c r="J11" s="5">
        <v>9</v>
      </c>
      <c r="K11" s="5">
        <v>12</v>
      </c>
      <c r="L11" s="5">
        <v>8</v>
      </c>
      <c r="M11" s="5">
        <v>8</v>
      </c>
    </row>
    <row r="12" spans="1:13" ht="15.75" thickBot="1" x14ac:dyDescent="0.3">
      <c r="A12" s="3" t="s">
        <v>13</v>
      </c>
      <c r="B12" s="5">
        <v>6</v>
      </c>
      <c r="C12" s="5">
        <v>6</v>
      </c>
      <c r="D12" s="5">
        <v>8</v>
      </c>
      <c r="E12" s="5">
        <v>5</v>
      </c>
      <c r="F12" s="5">
        <v>8</v>
      </c>
      <c r="G12" s="5">
        <v>9</v>
      </c>
      <c r="H12" s="5">
        <v>11</v>
      </c>
      <c r="I12" s="5">
        <v>10</v>
      </c>
      <c r="J12" s="5">
        <v>9</v>
      </c>
      <c r="K12" s="5">
        <v>8</v>
      </c>
      <c r="L12" s="5">
        <v>8</v>
      </c>
      <c r="M12" s="5">
        <v>8</v>
      </c>
    </row>
    <row r="13" spans="1:13" ht="15.75" thickBot="1" x14ac:dyDescent="0.3">
      <c r="A13" s="3" t="s">
        <v>14</v>
      </c>
      <c r="B13" s="7">
        <v>154305000</v>
      </c>
      <c r="C13" s="7">
        <v>149347100</v>
      </c>
      <c r="D13" s="7">
        <v>400016900</v>
      </c>
      <c r="E13" s="7">
        <v>130500000</v>
      </c>
      <c r="F13" s="7">
        <v>183572000</v>
      </c>
      <c r="G13" s="7">
        <v>423332900</v>
      </c>
      <c r="H13" s="7">
        <v>200675000</v>
      </c>
      <c r="I13" s="7">
        <v>247817000</v>
      </c>
      <c r="J13" s="7">
        <v>404892300</v>
      </c>
      <c r="K13" s="7">
        <f>K5</f>
        <v>298345000</v>
      </c>
      <c r="L13" s="7">
        <f>L5</f>
        <v>224209100</v>
      </c>
      <c r="M13" s="7">
        <f>M5</f>
        <v>349477300</v>
      </c>
    </row>
    <row r="14" spans="1:13" ht="15.75" thickBot="1" x14ac:dyDescent="0.3">
      <c r="A14" s="3" t="s">
        <v>15</v>
      </c>
      <c r="B14" s="7">
        <v>154305000</v>
      </c>
      <c r="C14" s="7">
        <v>144157200</v>
      </c>
      <c r="D14" s="7">
        <v>400016900</v>
      </c>
      <c r="E14" s="7">
        <v>130500000</v>
      </c>
      <c r="F14" s="7">
        <v>171957200</v>
      </c>
      <c r="G14" s="7">
        <v>418332900</v>
      </c>
      <c r="H14" s="7">
        <v>157635000</v>
      </c>
      <c r="I14" s="7">
        <v>178957200</v>
      </c>
      <c r="J14" s="7">
        <v>293332900</v>
      </c>
      <c r="K14" s="7">
        <f>K4</f>
        <v>134635000</v>
      </c>
      <c r="L14" s="7">
        <f>L4</f>
        <v>178957200</v>
      </c>
      <c r="M14" s="7">
        <v>286972900</v>
      </c>
    </row>
    <row r="15" spans="1:13" ht="15.75" thickBot="1" x14ac:dyDescent="0.3">
      <c r="A15" s="3" t="s">
        <v>16</v>
      </c>
      <c r="B15" s="5" t="s">
        <v>42</v>
      </c>
      <c r="C15" s="5" t="s">
        <v>43</v>
      </c>
      <c r="D15" s="5" t="s">
        <v>41</v>
      </c>
      <c r="E15" s="5" t="s">
        <v>44</v>
      </c>
      <c r="F15" s="5" t="s">
        <v>45</v>
      </c>
      <c r="G15" s="5" t="s">
        <v>46</v>
      </c>
      <c r="H15" s="5" t="s">
        <v>47</v>
      </c>
      <c r="I15" s="5" t="s">
        <v>48</v>
      </c>
      <c r="J15" s="5" t="s">
        <v>49</v>
      </c>
      <c r="K15" s="5" t="s">
        <v>56</v>
      </c>
      <c r="L15" s="5" t="s">
        <v>59</v>
      </c>
      <c r="M15" s="5" t="s">
        <v>63</v>
      </c>
    </row>
    <row r="16" spans="1:13" ht="15.75" thickBot="1" x14ac:dyDescent="0.3">
      <c r="A16" s="3" t="s">
        <v>17</v>
      </c>
      <c r="B16" s="5">
        <v>2.8393000000000002</v>
      </c>
      <c r="C16" s="5">
        <v>2.8574000000000002</v>
      </c>
      <c r="D16" s="5">
        <v>2.8711000000000002</v>
      </c>
      <c r="E16" s="5">
        <v>2.8965000000000001</v>
      </c>
      <c r="F16" s="5">
        <v>2.9083999999999999</v>
      </c>
      <c r="G16" s="5">
        <v>2.9106000000000001</v>
      </c>
      <c r="H16" s="12">
        <v>2.9049999999999998</v>
      </c>
      <c r="I16" s="5">
        <v>2.8860999999999999</v>
      </c>
      <c r="J16" s="5">
        <v>2.8841999999999999</v>
      </c>
      <c r="K16" s="5">
        <v>2.8765999999999998</v>
      </c>
      <c r="L16" s="12">
        <f>1269875.12/177687324.88*365/91*100</f>
        <v>2.8665270047192082</v>
      </c>
      <c r="M16" s="12">
        <v>2.8881999999999999</v>
      </c>
    </row>
    <row r="17" spans="1:13" ht="15.75" thickBot="1" x14ac:dyDescent="0.3">
      <c r="A17" s="3" t="s">
        <v>18</v>
      </c>
      <c r="B17" s="5">
        <v>99.2971</v>
      </c>
      <c r="C17" s="5">
        <v>99.292599999999993</v>
      </c>
      <c r="D17" s="5">
        <v>99.289299999999997</v>
      </c>
      <c r="E17" s="12">
        <v>99.283000000000001</v>
      </c>
      <c r="F17" s="5">
        <v>99.280100000000004</v>
      </c>
      <c r="G17" s="5">
        <v>99.279600000000002</v>
      </c>
      <c r="H17" s="5">
        <v>99.280900000000003</v>
      </c>
      <c r="I17" s="5">
        <v>99.285600000000002</v>
      </c>
      <c r="J17" s="12">
        <v>99.286000000000001</v>
      </c>
      <c r="K17" s="12">
        <v>99.287899999999993</v>
      </c>
      <c r="L17" s="12">
        <f>177687324.88/L4*100</f>
        <v>99.290402889629476</v>
      </c>
      <c r="M17" s="12">
        <v>99.2851</v>
      </c>
    </row>
    <row r="18" spans="1:13" ht="15.75" thickBot="1" x14ac:dyDescent="0.3">
      <c r="A18" s="3" t="s">
        <v>19</v>
      </c>
      <c r="B18" s="5">
        <v>2.8193000000000001</v>
      </c>
      <c r="C18" s="5">
        <v>2.8374000000000001</v>
      </c>
      <c r="D18" s="5">
        <v>2.8506</v>
      </c>
      <c r="E18" s="5">
        <v>2.8759000000000001</v>
      </c>
      <c r="F18" s="5">
        <v>2.8875000000000002</v>
      </c>
      <c r="G18" s="5">
        <v>2.8895</v>
      </c>
      <c r="H18" s="5">
        <v>2.8843000000000001</v>
      </c>
      <c r="I18" s="5">
        <v>2.8654999999999999</v>
      </c>
      <c r="J18" s="5">
        <v>2.8637999999999999</v>
      </c>
      <c r="K18" s="12">
        <f>100-K17</f>
        <v>0.71210000000000662</v>
      </c>
      <c r="L18" s="12">
        <f>1269875.12/L4*365/91*100</f>
        <v>2.8461862119257297</v>
      </c>
      <c r="M18" s="12">
        <v>2.8675000000000002</v>
      </c>
    </row>
    <row r="19" spans="1:13" ht="15.75" thickBot="1" x14ac:dyDescent="0.3">
      <c r="A19" s="3" t="s">
        <v>20</v>
      </c>
      <c r="B19" s="12">
        <f>(100-99.277)/99.277*365/91*100</f>
        <v>2.9210643501969749</v>
      </c>
      <c r="C19" s="12">
        <f>(100-99.282)/99.282*365/91*100</f>
        <v>2.9007172598156004</v>
      </c>
      <c r="D19" s="12">
        <f>(100-99.277)/99.277*365/91*100</f>
        <v>2.9210643501969749</v>
      </c>
      <c r="E19" s="12">
        <f>(100-99.277)/99.277*365/91*100</f>
        <v>2.9210643501969749</v>
      </c>
      <c r="F19" s="12">
        <f>(100-99.277)/99.277*365/91*100</f>
        <v>2.9210643501969749</v>
      </c>
      <c r="G19" s="12">
        <f>(100-99.277)/99.277*365/91*100</f>
        <v>2.9210643501969749</v>
      </c>
      <c r="H19" s="12">
        <f>(100-99.2763)/99.2763*365/91*100</f>
        <v>2.923913106403766</v>
      </c>
      <c r="I19" s="12">
        <f>(100-99.277)/99.277*365/91*100</f>
        <v>2.9210643501969749</v>
      </c>
      <c r="J19" s="12">
        <f>(100-99.277)/99.277*365/91*100</f>
        <v>2.9210643501969749</v>
      </c>
      <c r="K19" s="12">
        <f>(100-99.282)/99.282*365/91*100</f>
        <v>2.9007172598156004</v>
      </c>
      <c r="L19" s="12">
        <f>(100-99.277)/99.277*365/91*100</f>
        <v>2.9210643501969749</v>
      </c>
      <c r="M19" s="12">
        <f>(100-99.277)/99.277*365/91*100</f>
        <v>2.9210643501969749</v>
      </c>
    </row>
    <row r="20" spans="1:13" ht="15.75" thickBot="1" x14ac:dyDescent="0.3">
      <c r="A20" s="10" t="s">
        <v>21</v>
      </c>
      <c r="B20" s="13">
        <f t="shared" ref="B20:M20" si="0">B5/B4*100</f>
        <v>87.361078871532982</v>
      </c>
      <c r="C20" s="13">
        <f t="shared" si="0"/>
        <v>103.60016703987036</v>
      </c>
      <c r="D20" s="13">
        <f t="shared" si="0"/>
        <v>91.458586215166889</v>
      </c>
      <c r="E20" s="13">
        <f t="shared" si="0"/>
        <v>97.47171079657916</v>
      </c>
      <c r="F20" s="13">
        <f t="shared" si="0"/>
        <v>106.75447146150321</v>
      </c>
      <c r="G20" s="13">
        <f t="shared" si="0"/>
        <v>101.19522036158284</v>
      </c>
      <c r="H20" s="13">
        <f t="shared" si="0"/>
        <v>127.30358105750625</v>
      </c>
      <c r="I20" s="13">
        <f t="shared" si="0"/>
        <v>144.11551246472959</v>
      </c>
      <c r="J20" s="13">
        <f t="shared" si="0"/>
        <v>138.03166981951222</v>
      </c>
      <c r="K20" s="13">
        <f t="shared" si="0"/>
        <v>221.59542466669143</v>
      </c>
      <c r="L20" s="13">
        <f t="shared" si="0"/>
        <v>125.28643720397949</v>
      </c>
      <c r="M20" s="13">
        <f t="shared" si="0"/>
        <v>119.14016463887958</v>
      </c>
    </row>
  </sheetData>
  <pageMargins left="0.7" right="0.7" top="0.75" bottom="0.75" header="0.3" footer="0.3"/>
  <pageSetup scale="4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F1" workbookViewId="0">
      <selection activeCell="M2" sqref="M2:M20"/>
    </sheetView>
  </sheetViews>
  <sheetFormatPr defaultRowHeight="15" x14ac:dyDescent="0.25"/>
  <cols>
    <col min="1" max="1" width="38.28515625" bestFit="1" customWidth="1"/>
    <col min="2" max="13" width="21.5703125" bestFit="1" customWidth="1"/>
  </cols>
  <sheetData>
    <row r="1" spans="1:13" ht="16.5" thickTop="1" thickBot="1" x14ac:dyDescent="0.3">
      <c r="A1" s="14" t="s">
        <v>0</v>
      </c>
      <c r="B1" s="15">
        <v>44501</v>
      </c>
      <c r="C1" s="15">
        <v>44531</v>
      </c>
      <c r="D1" s="15">
        <v>44562</v>
      </c>
      <c r="E1" s="15">
        <v>44593</v>
      </c>
      <c r="F1" s="15">
        <v>44621</v>
      </c>
      <c r="G1" s="15">
        <v>44652</v>
      </c>
      <c r="H1" s="15">
        <v>44682</v>
      </c>
      <c r="I1" s="15">
        <v>44713</v>
      </c>
      <c r="J1" s="16">
        <v>44743</v>
      </c>
      <c r="K1" s="16">
        <v>44774</v>
      </c>
      <c r="L1" s="15">
        <v>44805</v>
      </c>
      <c r="M1" s="15">
        <v>44835</v>
      </c>
    </row>
    <row r="2" spans="1:13" ht="15.75" thickBot="1" x14ac:dyDescent="0.3">
      <c r="A2" s="17" t="s">
        <v>1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26</v>
      </c>
      <c r="G2" s="4" t="s">
        <v>27</v>
      </c>
      <c r="H2" s="4" t="s">
        <v>28</v>
      </c>
      <c r="I2" s="4" t="s">
        <v>29</v>
      </c>
      <c r="J2" s="18" t="s">
        <v>30</v>
      </c>
      <c r="K2" s="18" t="s">
        <v>57</v>
      </c>
      <c r="L2" s="5" t="s">
        <v>60</v>
      </c>
      <c r="M2" s="5" t="s">
        <v>64</v>
      </c>
    </row>
    <row r="3" spans="1:13" ht="15.75" thickBot="1" x14ac:dyDescent="0.3">
      <c r="A3" s="17" t="s">
        <v>2</v>
      </c>
      <c r="B3" s="4" t="s">
        <v>3</v>
      </c>
      <c r="C3" s="4" t="s">
        <v>3</v>
      </c>
      <c r="D3" s="4" t="s">
        <v>3</v>
      </c>
      <c r="E3" s="4" t="s">
        <v>3</v>
      </c>
      <c r="F3" s="4" t="s">
        <v>3</v>
      </c>
      <c r="G3" s="4" t="s">
        <v>3</v>
      </c>
      <c r="H3" s="4" t="s">
        <v>3</v>
      </c>
      <c r="I3" s="4" t="s">
        <v>3</v>
      </c>
      <c r="J3" s="18" t="s">
        <v>3</v>
      </c>
      <c r="K3" s="18" t="s">
        <v>3</v>
      </c>
      <c r="L3" s="5" t="s">
        <v>3</v>
      </c>
      <c r="M3" s="5" t="s">
        <v>3</v>
      </c>
    </row>
    <row r="4" spans="1:13" ht="15.75" thickBot="1" x14ac:dyDescent="0.3">
      <c r="A4" s="17" t="s">
        <v>4</v>
      </c>
      <c r="B4" s="6">
        <v>13250000</v>
      </c>
      <c r="C4" s="6">
        <v>7000000</v>
      </c>
      <c r="D4" s="6">
        <v>55000000</v>
      </c>
      <c r="E4" s="6">
        <v>62744000</v>
      </c>
      <c r="F4" s="6">
        <v>18000000</v>
      </c>
      <c r="G4" s="6">
        <v>83217000</v>
      </c>
      <c r="H4" s="6">
        <v>13250000</v>
      </c>
      <c r="I4" s="6">
        <v>7000000</v>
      </c>
      <c r="J4" s="19">
        <v>55000000</v>
      </c>
      <c r="K4" s="19">
        <v>62744000</v>
      </c>
      <c r="L4" s="7">
        <v>18000000</v>
      </c>
      <c r="M4" s="7">
        <v>58217000</v>
      </c>
    </row>
    <row r="5" spans="1:13" ht="15.75" thickBot="1" x14ac:dyDescent="0.3">
      <c r="A5" s="17" t="s">
        <v>5</v>
      </c>
      <c r="B5" s="6">
        <v>13000000</v>
      </c>
      <c r="C5" s="6">
        <v>7000000</v>
      </c>
      <c r="D5" s="6">
        <v>55000000</v>
      </c>
      <c r="E5" s="6">
        <v>62744000</v>
      </c>
      <c r="F5" s="6">
        <v>23000000</v>
      </c>
      <c r="G5" s="6">
        <v>111223000</v>
      </c>
      <c r="H5" s="6">
        <v>12500000</v>
      </c>
      <c r="I5" s="6">
        <v>20000000</v>
      </c>
      <c r="J5" s="19">
        <v>55000000</v>
      </c>
      <c r="K5" s="19">
        <v>128640000</v>
      </c>
      <c r="L5" s="7">
        <v>28000000</v>
      </c>
      <c r="M5" s="7">
        <v>64577000</v>
      </c>
    </row>
    <row r="6" spans="1:13" ht="15.75" thickBot="1" x14ac:dyDescent="0.3">
      <c r="A6" s="17" t="s">
        <v>6</v>
      </c>
      <c r="B6" s="6">
        <v>250000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18">
        <v>0</v>
      </c>
      <c r="K6" s="18">
        <v>0</v>
      </c>
      <c r="L6" s="5">
        <v>0</v>
      </c>
      <c r="M6" s="5">
        <v>0</v>
      </c>
    </row>
    <row r="7" spans="1:13" ht="15.75" thickBot="1" x14ac:dyDescent="0.3">
      <c r="A7" s="17" t="s">
        <v>7</v>
      </c>
      <c r="B7" s="4" t="s">
        <v>8</v>
      </c>
      <c r="C7" s="4" t="s">
        <v>8</v>
      </c>
      <c r="D7" s="4" t="s">
        <v>8</v>
      </c>
      <c r="E7" s="4" t="s">
        <v>8</v>
      </c>
      <c r="F7" s="4" t="s">
        <v>8</v>
      </c>
      <c r="G7" s="4" t="s">
        <v>8</v>
      </c>
      <c r="H7" s="4" t="s">
        <v>8</v>
      </c>
      <c r="I7" s="4" t="s">
        <v>8</v>
      </c>
      <c r="J7" s="18" t="s">
        <v>8</v>
      </c>
      <c r="K7" s="18" t="s">
        <v>8</v>
      </c>
      <c r="L7" s="5" t="s">
        <v>8</v>
      </c>
      <c r="M7" s="5" t="s">
        <v>8</v>
      </c>
    </row>
    <row r="8" spans="1:13" ht="15.75" thickBot="1" x14ac:dyDescent="0.3">
      <c r="A8" s="17" t="s">
        <v>9</v>
      </c>
      <c r="B8" s="4">
        <v>182</v>
      </c>
      <c r="C8" s="4">
        <v>182</v>
      </c>
      <c r="D8" s="4">
        <v>182</v>
      </c>
      <c r="E8" s="4">
        <v>182</v>
      </c>
      <c r="F8" s="4">
        <v>182</v>
      </c>
      <c r="G8" s="4">
        <v>182</v>
      </c>
      <c r="H8" s="4">
        <v>182</v>
      </c>
      <c r="I8" s="4">
        <v>182</v>
      </c>
      <c r="J8" s="18">
        <v>182</v>
      </c>
      <c r="K8" s="18">
        <v>182</v>
      </c>
      <c r="L8" s="5">
        <v>182</v>
      </c>
      <c r="M8" s="5">
        <v>182</v>
      </c>
    </row>
    <row r="9" spans="1:13" ht="15.75" thickBot="1" x14ac:dyDescent="0.3">
      <c r="A9" s="17" t="s">
        <v>10</v>
      </c>
      <c r="B9" s="8">
        <v>44516</v>
      </c>
      <c r="C9" s="8">
        <v>44558</v>
      </c>
      <c r="D9" s="8">
        <v>44581</v>
      </c>
      <c r="E9" s="8">
        <v>44607</v>
      </c>
      <c r="F9" s="8">
        <v>44649</v>
      </c>
      <c r="G9" s="8">
        <v>44672</v>
      </c>
      <c r="H9" s="8">
        <v>44698</v>
      </c>
      <c r="I9" s="8">
        <v>44740</v>
      </c>
      <c r="J9" s="20">
        <v>44763</v>
      </c>
      <c r="K9" s="20">
        <v>44789</v>
      </c>
      <c r="L9" s="9">
        <f>K9</f>
        <v>44789</v>
      </c>
      <c r="M9" s="9">
        <f>L9</f>
        <v>44789</v>
      </c>
    </row>
    <row r="10" spans="1:13" ht="15.75" thickBot="1" x14ac:dyDescent="0.3">
      <c r="A10" s="17" t="s">
        <v>11</v>
      </c>
      <c r="B10" s="8">
        <v>44698</v>
      </c>
      <c r="C10" s="8">
        <v>44740</v>
      </c>
      <c r="D10" s="8">
        <v>44763</v>
      </c>
      <c r="E10" s="8">
        <v>44789</v>
      </c>
      <c r="F10" s="8">
        <v>44831</v>
      </c>
      <c r="G10" s="8">
        <v>44854</v>
      </c>
      <c r="H10" s="8">
        <v>44880</v>
      </c>
      <c r="I10" s="8">
        <v>44922</v>
      </c>
      <c r="J10" s="20">
        <v>44945</v>
      </c>
      <c r="K10" s="20">
        <f>K9+K8</f>
        <v>44971</v>
      </c>
      <c r="L10" s="9">
        <v>45013</v>
      </c>
      <c r="M10" s="9">
        <v>45036</v>
      </c>
    </row>
    <row r="11" spans="1:13" ht="15.75" thickBot="1" x14ac:dyDescent="0.3">
      <c r="A11" s="17" t="s">
        <v>12</v>
      </c>
      <c r="B11" s="4">
        <v>2</v>
      </c>
      <c r="C11" s="4">
        <v>1</v>
      </c>
      <c r="D11" s="4">
        <v>1</v>
      </c>
      <c r="E11" s="4">
        <v>3</v>
      </c>
      <c r="F11" s="4">
        <v>2</v>
      </c>
      <c r="G11" s="4">
        <v>3</v>
      </c>
      <c r="H11" s="4">
        <v>2</v>
      </c>
      <c r="I11" s="4">
        <v>1</v>
      </c>
      <c r="J11" s="18">
        <v>1</v>
      </c>
      <c r="K11" s="18">
        <v>4</v>
      </c>
      <c r="L11" s="5">
        <v>2</v>
      </c>
      <c r="M11" s="5">
        <v>4</v>
      </c>
    </row>
    <row r="12" spans="1:13" ht="15.75" thickBot="1" x14ac:dyDescent="0.3">
      <c r="A12" s="17" t="s">
        <v>13</v>
      </c>
      <c r="B12" s="4">
        <v>2</v>
      </c>
      <c r="C12" s="4">
        <v>1</v>
      </c>
      <c r="D12" s="4">
        <v>1</v>
      </c>
      <c r="E12" s="4">
        <v>3</v>
      </c>
      <c r="F12" s="4">
        <v>1</v>
      </c>
      <c r="G12" s="4">
        <v>3</v>
      </c>
      <c r="H12" s="4">
        <v>2</v>
      </c>
      <c r="I12" s="4">
        <v>1</v>
      </c>
      <c r="J12" s="18">
        <v>1</v>
      </c>
      <c r="K12" s="18">
        <v>4</v>
      </c>
      <c r="L12" s="5">
        <v>2</v>
      </c>
      <c r="M12" s="5">
        <v>4</v>
      </c>
    </row>
    <row r="13" spans="1:13" ht="15.75" thickBot="1" x14ac:dyDescent="0.3">
      <c r="A13" s="17" t="s">
        <v>14</v>
      </c>
      <c r="B13" s="6">
        <v>13000000</v>
      </c>
      <c r="C13" s="6">
        <v>7000000</v>
      </c>
      <c r="D13" s="6">
        <v>55000000</v>
      </c>
      <c r="E13" s="6">
        <v>62744000</v>
      </c>
      <c r="F13" s="6">
        <v>23000000</v>
      </c>
      <c r="G13" s="6">
        <v>111223000</v>
      </c>
      <c r="H13" s="6">
        <v>12500000</v>
      </c>
      <c r="I13" s="6">
        <v>20000000</v>
      </c>
      <c r="J13" s="19">
        <v>55000000</v>
      </c>
      <c r="K13" s="19">
        <f>K5</f>
        <v>128640000</v>
      </c>
      <c r="L13" s="7">
        <f>L5</f>
        <v>28000000</v>
      </c>
      <c r="M13" s="7">
        <f>M5</f>
        <v>64577000</v>
      </c>
    </row>
    <row r="14" spans="1:13" ht="15.75" thickBot="1" x14ac:dyDescent="0.3">
      <c r="A14" s="17" t="s">
        <v>15</v>
      </c>
      <c r="B14" s="6">
        <v>13000000</v>
      </c>
      <c r="C14" s="6">
        <v>7000000</v>
      </c>
      <c r="D14" s="6">
        <v>55000000</v>
      </c>
      <c r="E14" s="6">
        <v>62744000</v>
      </c>
      <c r="F14" s="6">
        <v>18000000</v>
      </c>
      <c r="G14" s="6">
        <v>83217000</v>
      </c>
      <c r="H14" s="6">
        <v>12500000</v>
      </c>
      <c r="I14" s="6">
        <v>20000000</v>
      </c>
      <c r="J14" s="19">
        <v>55000000</v>
      </c>
      <c r="K14" s="19">
        <v>82744000</v>
      </c>
      <c r="L14" s="7">
        <f>L13</f>
        <v>28000000</v>
      </c>
      <c r="M14" s="7">
        <f>M13</f>
        <v>64577000</v>
      </c>
    </row>
    <row r="15" spans="1:13" ht="15.75" thickBot="1" x14ac:dyDescent="0.3">
      <c r="A15" s="17" t="s">
        <v>16</v>
      </c>
      <c r="B15" s="4" t="s">
        <v>51</v>
      </c>
      <c r="C15" s="4" t="s">
        <v>52</v>
      </c>
      <c r="D15" s="4" t="s">
        <v>52</v>
      </c>
      <c r="E15" s="4" t="s">
        <v>53</v>
      </c>
      <c r="F15" s="4" t="s">
        <v>52</v>
      </c>
      <c r="G15" s="4" t="s">
        <v>50</v>
      </c>
      <c r="H15" s="4" t="s">
        <v>54</v>
      </c>
      <c r="I15" s="4" t="s">
        <v>52</v>
      </c>
      <c r="J15" s="18" t="s">
        <v>52</v>
      </c>
      <c r="K15" s="18" t="s">
        <v>52</v>
      </c>
      <c r="L15" s="5" t="s">
        <v>61</v>
      </c>
      <c r="M15" s="5" t="s">
        <v>50</v>
      </c>
    </row>
    <row r="16" spans="1:13" ht="15.75" thickBot="1" x14ac:dyDescent="0.3">
      <c r="A16" s="17" t="s">
        <v>17</v>
      </c>
      <c r="B16" s="4">
        <v>2.9420999999999999</v>
      </c>
      <c r="C16" s="4">
        <v>2.9424999999999999</v>
      </c>
      <c r="D16" s="4">
        <v>2.9424999999999999</v>
      </c>
      <c r="E16" s="4">
        <v>2.9447999999999999</v>
      </c>
      <c r="F16" s="4">
        <v>2.9424999999999999</v>
      </c>
      <c r="G16" s="4">
        <v>2.9388000000000001</v>
      </c>
      <c r="H16" s="4">
        <v>2.9422999999999999</v>
      </c>
      <c r="I16" s="4">
        <v>2.9424999999999999</v>
      </c>
      <c r="J16" s="18">
        <v>2.9424999999999999</v>
      </c>
      <c r="K16" s="18">
        <v>2.9424999999999999</v>
      </c>
      <c r="L16" s="12">
        <f>403890/27596110*365/182*100</f>
        <v>2.9351933146525933</v>
      </c>
      <c r="M16" s="12">
        <v>2.9369999999999998</v>
      </c>
    </row>
    <row r="17" spans="1:13" ht="15.75" thickBot="1" x14ac:dyDescent="0.3">
      <c r="A17" s="17" t="s">
        <v>18</v>
      </c>
      <c r="B17" s="4">
        <v>98.554199999999994</v>
      </c>
      <c r="C17" s="11">
        <v>98.554000000000002</v>
      </c>
      <c r="D17" s="11">
        <v>98.554000000000002</v>
      </c>
      <c r="E17" s="4">
        <v>98.552899999999994</v>
      </c>
      <c r="F17" s="11">
        <v>98.554000000000002</v>
      </c>
      <c r="G17" s="4">
        <v>98.555800000000005</v>
      </c>
      <c r="H17" s="4">
        <v>98.554100000000005</v>
      </c>
      <c r="I17" s="11">
        <v>98.554000000000002</v>
      </c>
      <c r="J17" s="21">
        <v>98.554000000000002</v>
      </c>
      <c r="K17" s="21">
        <v>98.554000000000002</v>
      </c>
      <c r="L17" s="12">
        <f>27596110/28000000*100</f>
        <v>98.55753571428572</v>
      </c>
      <c r="M17" s="12">
        <v>98.556700000000006</v>
      </c>
    </row>
    <row r="18" spans="1:13" ht="15.75" thickBot="1" x14ac:dyDescent="0.3">
      <c r="A18" s="17" t="s">
        <v>19</v>
      </c>
      <c r="B18" s="4">
        <v>2.8995000000000002</v>
      </c>
      <c r="C18" s="4">
        <v>2.8999000000000001</v>
      </c>
      <c r="D18" s="4">
        <v>2.8999000000000001</v>
      </c>
      <c r="E18" s="4">
        <v>2.9022000000000001</v>
      </c>
      <c r="F18" s="4">
        <v>2.8999000000000001</v>
      </c>
      <c r="G18" s="4">
        <v>2.8963000000000001</v>
      </c>
      <c r="H18" s="4">
        <v>2.8997000000000002</v>
      </c>
      <c r="I18" s="4">
        <v>2.8999000000000001</v>
      </c>
      <c r="J18" s="18">
        <v>2.8999000000000001</v>
      </c>
      <c r="K18" s="18">
        <v>2.8999000000000001</v>
      </c>
      <c r="L18" s="12">
        <f>403890/28000000*365/182*100</f>
        <v>2.8928541993720565</v>
      </c>
      <c r="M18" s="12">
        <v>2.8944999999999999</v>
      </c>
    </row>
    <row r="19" spans="1:13" ht="15.75" thickBot="1" x14ac:dyDescent="0.3">
      <c r="A19" s="17" t="s">
        <v>20</v>
      </c>
      <c r="B19" s="11">
        <f>(100-98.554)/98.554*365/182*100</f>
        <v>2.9424935111157851</v>
      </c>
      <c r="C19" s="11">
        <f>(100-98.554)/98.554*365/182*100</f>
        <v>2.9424935111157851</v>
      </c>
      <c r="D19" s="11">
        <f>(100-98.554)/98.554*365/182*100</f>
        <v>2.9424935111157851</v>
      </c>
      <c r="E19" s="11">
        <f>(100-98.544)/98.544*365/182*100</f>
        <v>2.963143367429784</v>
      </c>
      <c r="F19" s="11">
        <f t="shared" ref="F19:K19" si="0">(100-98.554)/98.554*365/182*100</f>
        <v>2.9424935111157851</v>
      </c>
      <c r="G19" s="11">
        <f t="shared" si="0"/>
        <v>2.9424935111157851</v>
      </c>
      <c r="H19" s="11">
        <f t="shared" si="0"/>
        <v>2.9424935111157851</v>
      </c>
      <c r="I19" s="11">
        <f t="shared" si="0"/>
        <v>2.9424935111157851</v>
      </c>
      <c r="J19" s="21">
        <f t="shared" si="0"/>
        <v>2.9424935111157851</v>
      </c>
      <c r="K19" s="21">
        <f t="shared" si="0"/>
        <v>2.9424935111157851</v>
      </c>
      <c r="L19" s="12">
        <f>(100-98.554)/98.554*365/182*100</f>
        <v>2.9424935111157851</v>
      </c>
      <c r="M19" s="12">
        <f>(100-98.554)/98.554*365/182*100</f>
        <v>2.9424935111157851</v>
      </c>
    </row>
    <row r="20" spans="1:13" ht="15.75" thickBot="1" x14ac:dyDescent="0.3">
      <c r="A20" s="22" t="s">
        <v>21</v>
      </c>
      <c r="B20" s="23">
        <f t="shared" ref="B20:M20" si="1">B5/B4*100</f>
        <v>98.113207547169807</v>
      </c>
      <c r="C20" s="23">
        <f t="shared" si="1"/>
        <v>100</v>
      </c>
      <c r="D20" s="23">
        <f t="shared" si="1"/>
        <v>100</v>
      </c>
      <c r="E20" s="23">
        <f t="shared" si="1"/>
        <v>100</v>
      </c>
      <c r="F20" s="23">
        <f t="shared" si="1"/>
        <v>127.77777777777777</v>
      </c>
      <c r="G20" s="23">
        <f t="shared" si="1"/>
        <v>133.65418123700687</v>
      </c>
      <c r="H20" s="23">
        <f t="shared" si="1"/>
        <v>94.339622641509436</v>
      </c>
      <c r="I20" s="23">
        <f t="shared" si="1"/>
        <v>285.71428571428572</v>
      </c>
      <c r="J20" s="24">
        <f t="shared" si="1"/>
        <v>100</v>
      </c>
      <c r="K20" s="24">
        <f t="shared" si="1"/>
        <v>205.02358791278846</v>
      </c>
      <c r="L20" s="13">
        <f t="shared" si="1"/>
        <v>155.55555555555557</v>
      </c>
      <c r="M20" s="13">
        <f t="shared" si="1"/>
        <v>110.92464400432864</v>
      </c>
    </row>
    <row r="21" spans="1:13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91-Day</vt:lpstr>
      <vt:lpstr>182-Day</vt:lpstr>
      <vt:lpstr>'91-Day'!Print_Area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Kareem A Cox</dc:creator>
  <cp:lastModifiedBy>Kareem A Cox</cp:lastModifiedBy>
  <dcterms:created xsi:type="dcterms:W3CDTF">2022-08-08T15:12:49Z</dcterms:created>
  <dcterms:modified xsi:type="dcterms:W3CDTF">2022-10-20T14:21:12Z</dcterms:modified>
</cp:coreProperties>
</file>